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7320" windowHeight="1362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5" i="1" l="1"/>
  <c r="C81" i="1"/>
  <c r="D81" i="1"/>
  <c r="D82" i="1"/>
  <c r="D86" i="1"/>
  <c r="D89" i="1"/>
  <c r="D90" i="1"/>
  <c r="D91" i="1"/>
  <c r="C85" i="1"/>
  <c r="E82" i="1"/>
  <c r="C80" i="1"/>
  <c r="C82" i="1"/>
  <c r="C84" i="1"/>
  <c r="C86" i="1"/>
  <c r="C91" i="1"/>
  <c r="C92" i="1"/>
  <c r="E91" i="1"/>
  <c r="D164" i="1"/>
  <c r="D156" i="1"/>
  <c r="D149" i="1"/>
  <c r="D141" i="1"/>
  <c r="E74" i="1"/>
  <c r="D69" i="1"/>
  <c r="D70" i="1"/>
  <c r="D71" i="1"/>
  <c r="D72" i="1"/>
  <c r="D73" i="1"/>
  <c r="D74" i="1"/>
  <c r="C74" i="1"/>
  <c r="C61" i="1"/>
  <c r="H16" i="1"/>
  <c r="H50" i="1"/>
  <c r="H56" i="1"/>
  <c r="G12" i="1"/>
  <c r="G16" i="1"/>
  <c r="G21" i="1"/>
  <c r="G31" i="1"/>
  <c r="G38" i="1"/>
  <c r="G42" i="1"/>
  <c r="G45" i="1"/>
  <c r="G49" i="1"/>
  <c r="D16" i="1"/>
  <c r="D50" i="1"/>
  <c r="D52" i="1"/>
  <c r="D56" i="1"/>
  <c r="C12" i="1"/>
  <c r="C16" i="1"/>
  <c r="E16" i="1"/>
  <c r="C21" i="1"/>
  <c r="C31" i="1"/>
  <c r="C38" i="1"/>
  <c r="C42" i="1"/>
  <c r="C45" i="1"/>
  <c r="C49" i="1"/>
  <c r="C50" i="1"/>
  <c r="C52" i="1"/>
  <c r="C56" i="1"/>
  <c r="F42" i="1"/>
  <c r="F16" i="1"/>
  <c r="F18" i="1"/>
  <c r="F21" i="1"/>
  <c r="F38" i="1"/>
  <c r="F45" i="1"/>
  <c r="F46" i="1"/>
  <c r="F49" i="1"/>
  <c r="E46" i="1"/>
  <c r="E45" i="1"/>
  <c r="E42" i="1"/>
  <c r="E38" i="1"/>
  <c r="E31" i="1"/>
  <c r="E21" i="1"/>
  <c r="E18" i="1"/>
  <c r="F15" i="1"/>
  <c r="E15" i="1"/>
  <c r="F14" i="1"/>
  <c r="E14" i="1"/>
  <c r="F13" i="1"/>
  <c r="E13" i="1"/>
  <c r="F12" i="1"/>
  <c r="E12" i="1"/>
  <c r="D92" i="1"/>
  <c r="F31" i="1"/>
  <c r="F50" i="1"/>
  <c r="F52" i="1"/>
  <c r="G50" i="1"/>
  <c r="G52" i="1"/>
  <c r="G56" i="1"/>
  <c r="E86" i="1"/>
  <c r="E92" i="1"/>
</calcChain>
</file>

<file path=xl/sharedStrings.xml><?xml version="1.0" encoding="utf-8"?>
<sst xmlns="http://schemas.openxmlformats.org/spreadsheetml/2006/main" count="185" uniqueCount="183">
  <si>
    <t>Konto</t>
  </si>
  <si>
    <t>Beskrivelse</t>
  </si>
  <si>
    <t>Året</t>
  </si>
  <si>
    <t>% af budget</t>
  </si>
  <si>
    <t xml:space="preserve">   Diff   </t>
  </si>
  <si>
    <t>Kontingent under 25 år</t>
  </si>
  <si>
    <t>Kontingent    over 25 år</t>
  </si>
  <si>
    <t>Seniorskolegebyr</t>
  </si>
  <si>
    <t>Medlemsbetaling i alt</t>
  </si>
  <si>
    <t>Driftstilskud LTK, note 1.</t>
  </si>
  <si>
    <t>Udlejning af huset</t>
  </si>
  <si>
    <t>Salgsindtægter</t>
  </si>
  <si>
    <t>INDTÆGTER I ALT</t>
  </si>
  <si>
    <t/>
  </si>
  <si>
    <t>Udgift træner u. 25 år</t>
  </si>
  <si>
    <t>Rengøring</t>
  </si>
  <si>
    <t>Husets drift</t>
  </si>
  <si>
    <t>22xx</t>
  </si>
  <si>
    <t>Udgifter vedr. ejendom i alt</t>
  </si>
  <si>
    <t>Generalforsamling</t>
  </si>
  <si>
    <t>Kontorartikler</t>
  </si>
  <si>
    <t>Internet adgang</t>
  </si>
  <si>
    <t>Øvrige</t>
  </si>
  <si>
    <t>Hjemmeside</t>
  </si>
  <si>
    <t>Kontingenter, Dansk Sejlunion</t>
  </si>
  <si>
    <t>Kontingenter, DYK</t>
  </si>
  <si>
    <t>Kontingenter, Øvrige</t>
  </si>
  <si>
    <t>MedlemsKontoret.dk + Opkræv</t>
  </si>
  <si>
    <t>30xx</t>
  </si>
  <si>
    <t>Administration i alt</t>
  </si>
  <si>
    <t>Bådaktivitet</t>
  </si>
  <si>
    <t>Materialer og vedligehold</t>
  </si>
  <si>
    <t>Forsikringer</t>
  </si>
  <si>
    <t>Øvrige bådudgifter</t>
  </si>
  <si>
    <t>Havneleje og kran</t>
  </si>
  <si>
    <t>Leder kurser</t>
  </si>
  <si>
    <t>40xx</t>
  </si>
  <si>
    <t>Bådaktivitet i alt</t>
  </si>
  <si>
    <t>Kapsejlads udgifter</t>
  </si>
  <si>
    <t>Aftenmatch præmier</t>
  </si>
  <si>
    <t>45xx</t>
  </si>
  <si>
    <t>Kapsejlads i alt</t>
  </si>
  <si>
    <t>Aktivitets udvalg indtægt</t>
  </si>
  <si>
    <t>Aktivitets udvalg udgifter</t>
  </si>
  <si>
    <t>50xx</t>
  </si>
  <si>
    <t>Aktivitetsudvalg i alt</t>
  </si>
  <si>
    <t>Jollehavn drift</t>
  </si>
  <si>
    <t>Renter</t>
  </si>
  <si>
    <t>Gebyrer diverse</t>
  </si>
  <si>
    <t>72xx</t>
  </si>
  <si>
    <t>Finansielle poster i alt</t>
  </si>
  <si>
    <t>ORDINÆRE UDGIFTER I ALT</t>
  </si>
  <si>
    <t>OVERSKUD FØR EKSTRAORD POSTER</t>
  </si>
  <si>
    <t xml:space="preserve">Ekstraordinære indtægter </t>
  </si>
  <si>
    <t xml:space="preserve">Ekstraordinære udgifter </t>
  </si>
  <si>
    <t>ÅRETS RESULTAT (overskud)</t>
  </si>
  <si>
    <t>Årets resultat disponeres således:</t>
  </si>
  <si>
    <t>Overført til bådfond, note 2</t>
  </si>
  <si>
    <t>Overført til kapitalkonto</t>
  </si>
  <si>
    <t>I ALT DISPONERET</t>
  </si>
  <si>
    <t>AKTIVER</t>
  </si>
  <si>
    <t>,</t>
  </si>
  <si>
    <t>Bevægelser i år</t>
  </si>
  <si>
    <t>Kasse</t>
  </si>
  <si>
    <t>DB 831 PBS kontingenter</t>
  </si>
  <si>
    <t>DB 726 Drift</t>
  </si>
  <si>
    <t>DB 767 Toprente</t>
  </si>
  <si>
    <t>DB 263 MobilePay</t>
  </si>
  <si>
    <t>AKTIVER I ALT</t>
  </si>
  <si>
    <t>PASSIVER</t>
  </si>
  <si>
    <t>Egenkapital</t>
  </si>
  <si>
    <t xml:space="preserve">Overført af dette års resultat </t>
  </si>
  <si>
    <t xml:space="preserve">Andre reserver efter bestyrelsens beslutninger: </t>
  </si>
  <si>
    <t>Egenforsikring af både, note 2</t>
  </si>
  <si>
    <t>9031</t>
  </si>
  <si>
    <t>Henlagt til bådfond, note 2</t>
  </si>
  <si>
    <t>Fondsmidler</t>
  </si>
  <si>
    <t>Juniorlegat fondsmidler note 3</t>
  </si>
  <si>
    <t>Pizza-legatat note 3</t>
  </si>
  <si>
    <t>Fondsmidler i alt</t>
  </si>
  <si>
    <t>PASSIVER I ALT</t>
  </si>
  <si>
    <t>Anvendt regnskabspraksis</t>
  </si>
  <si>
    <t>Dette indebærer, at regnskabet er aflagt efter følgende regnskabsprincipper, der er uændret i forhold til sidste år:</t>
  </si>
  <si>
    <t>Generelt om indregning og måling</t>
  </si>
  <si>
    <t>Gældsforpligtelser måles til amortiseret kostpris, hvilket almindeligvis svarer til nominel værdi.</t>
  </si>
  <si>
    <t>Hensættelser vedrørende fondsmidler</t>
  </si>
  <si>
    <t>Overskudsdisponering og henlæggelser under egenkapitalen</t>
  </si>
  <si>
    <t>Note 1.   Tilskud</t>
  </si>
  <si>
    <t xml:space="preserve">Generelt driftstilskud  </t>
  </si>
  <si>
    <t xml:space="preserve">Medlemstilskud til ungdomsarbejde </t>
  </si>
  <si>
    <t>I ALT LTK</t>
  </si>
  <si>
    <t>Fra Paula og Axel Nissens fond er der modtaget 30.000,00 kr.</t>
  </si>
  <si>
    <t>Beløbet er via juniorlegatet reserveret til fremtidig nedsættelse af juniorkontingentet, note 3</t>
  </si>
  <si>
    <t>Note 2.    Bestyrelsens dispositioner</t>
  </si>
  <si>
    <t xml:space="preserve">Egenforsikring af både </t>
  </si>
  <si>
    <t>Bestyrelsen har besluttet at spare udgiften til forsikring af klubbens ældre både, og har i stedet afsat 30.000 kr. til dækning af denne risiko.</t>
  </si>
  <si>
    <t>Bådfond</t>
  </si>
  <si>
    <t xml:space="preserve">På sigt vil der være behov for udskiftninng af klubbens både, og der er derfor </t>
  </si>
  <si>
    <t>af årets overskud hensat 50.000,- kr til bådfonden.</t>
  </si>
  <si>
    <t>Note 3.    Udvikling i legaterne</t>
  </si>
  <si>
    <t>Forbrug til nedsættelse af juniorkontigent</t>
  </si>
  <si>
    <t>Ledelsesberetning</t>
  </si>
  <si>
    <t>Regnskabet er aflagt efter god regnskabsskik efter årsregnskabslovens regler for klasse A-virksomheder.</t>
  </si>
  <si>
    <t>Taarbæk Sejlklubs økonomi er baseret på, at udgifter forbundet med klubbens drift bliver dækket af indtægterne i takt med at de indgår.</t>
  </si>
  <si>
    <t>På det grundlag aflægges regnskabet efter udgiftsbaserede regnskabsprincipper.</t>
  </si>
  <si>
    <t>Jens Stephensen</t>
  </si>
  <si>
    <t>Thomas Thue</t>
  </si>
  <si>
    <t>Thorkil Riising</t>
  </si>
  <si>
    <t>Stig Gregersen</t>
  </si>
  <si>
    <t>Formand</t>
  </si>
  <si>
    <t>Næstformand</t>
  </si>
  <si>
    <t>Kasserer</t>
  </si>
  <si>
    <t>Kapsejladsleder</t>
  </si>
  <si>
    <t>Anton Wester</t>
  </si>
  <si>
    <t>Jens Stage Petersen</t>
  </si>
  <si>
    <t>Torsten Rasmussen</t>
  </si>
  <si>
    <t>Jørgen Ring</t>
  </si>
  <si>
    <t>Seniorskoleleder</t>
  </si>
  <si>
    <t>Sekretær</t>
  </si>
  <si>
    <t>Bådansvarlig</t>
  </si>
  <si>
    <t>Juniorleder</t>
  </si>
  <si>
    <t>Revisionspåtegning</t>
  </si>
  <si>
    <t>Den udførte revision</t>
  </si>
  <si>
    <t>Revisionen er udført i overensstemmelse med almindeligt anderkendte revisionsprincipper</t>
  </si>
  <si>
    <t>og har omfattet de revisionshandlinger, som vi har anset for nødvendige.</t>
  </si>
  <si>
    <t>Konklusion</t>
  </si>
  <si>
    <t xml:space="preserve">Det er vores opfattelse, at årsregnskabet er aflagt i overensstemmelse med lovgivingen </t>
  </si>
  <si>
    <t>og vedtægternes krav til regnskabsaflæggelse, og at der gives et retvisende billede af klubbens</t>
  </si>
  <si>
    <t>aktiver og passiver, økonomiske stilling og resultat.</t>
  </si>
  <si>
    <t>Alice Timmermann</t>
  </si>
  <si>
    <t>John Menå</t>
  </si>
  <si>
    <r>
      <rPr>
        <b/>
        <sz val="10"/>
        <color theme="1"/>
        <rFont val="Calibri"/>
        <family val="2"/>
        <scheme val="minor"/>
      </rPr>
      <t>Fonds</t>
    </r>
    <r>
      <rPr>
        <sz val="10"/>
        <color theme="1"/>
        <rFont val="Calibri"/>
        <family val="2"/>
        <scheme val="minor"/>
      </rPr>
      <t>-tilskud juniorer</t>
    </r>
  </si>
  <si>
    <t>med de tilpasninger der efter bestyrelsens opfattelse er hensigtsmæssige, som følge af at der er tale om et regnskab hvor</t>
  </si>
  <si>
    <t xml:space="preserve">Som det fremgår af ledelsesberetningen er regnskabet aflagt efter årsregnskabslovens bestemmelser for klasse A-virksomheder, </t>
  </si>
  <si>
    <t>udgifter og indtægter skal matche hinanden af hensyn til klubbens likviditetsmæssige situation samt den omstændighed, at</t>
  </si>
  <si>
    <t>Taarbæk Sejlklub er en non-profit organisation</t>
  </si>
  <si>
    <t>regnskabsåret.</t>
  </si>
  <si>
    <t xml:space="preserve">Tilgodehavender måles til amortiseret kostpris, der almindeligvis svarer til nominel værdi. Værdien reduceres med </t>
  </si>
  <si>
    <t>nedskrivninger til imødegåelse af forventede tab.</t>
  </si>
  <si>
    <t xml:space="preserve">Modtagne gaver/donationer der er givet til bestemte formål optages som hensættelser under "Fondsmidler", og udgifter afholdt i </t>
  </si>
  <si>
    <t>overensstemmelse med gavens formål modregnes direkte heri.</t>
  </si>
  <si>
    <r>
      <t>I resultatopgørelsen indregnes indtægter i takt med at de indtjenes, mens omkostninger indregnes med</t>
    </r>
    <r>
      <rPr>
        <b/>
        <sz val="13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de beløb, der vedrører</t>
    </r>
  </si>
  <si>
    <t xml:space="preserve">Bestyrelsens dispositioner om anvendelse af årets resultat, herunder henlæggelse til særlige reservefondskonti vises under  </t>
  </si>
  <si>
    <t xml:space="preserve">egenkapitalen efter opgørelse af kapitalkontoen. </t>
  </si>
  <si>
    <t>Dette indebærer, at indtægter medtages i regnskabet på forfaldstidspunktet, medens udgifter medtages i det regnskabsår, hvori udgiften</t>
  </si>
  <si>
    <t>afholdes, og at klubbens aktiver - herunder joller, gummi- og sejlbåde - optages til 0 kr.</t>
  </si>
  <si>
    <t xml:space="preserve">Efter bestyrelsens opfattelse afspejler disse regnskabsprincipper det mest rigtige billede af klubbens aktiver og passiver, økonomiske </t>
  </si>
  <si>
    <t>stilling samt resultatet af årets aktiviteter.</t>
  </si>
  <si>
    <t>Regnskab for Taarbæk Sejlklub         31-12-2020</t>
  </si>
  <si>
    <t>Saldobalance for perioden  01.januar - 31. dec. 2020</t>
  </si>
  <si>
    <t xml:space="preserve">  Budget 2020</t>
  </si>
  <si>
    <t>2019</t>
  </si>
  <si>
    <t>Budget 2021</t>
  </si>
  <si>
    <t>31.12.2020</t>
  </si>
  <si>
    <t>Start 2020</t>
  </si>
  <si>
    <t>Kapitalkonto pr. 01.01.2020</t>
  </si>
  <si>
    <t>NOTER TIL REGNSKABET 2020</t>
  </si>
  <si>
    <t>Fra Lyngby Taarbæk kommune er der i 2020 modtaget tilskud på i alt 84.549,77 kr. fordelt som følger:</t>
  </si>
  <si>
    <t>Egenforsikring af både 01.01.2020</t>
  </si>
  <si>
    <t>Tilført 2020</t>
  </si>
  <si>
    <t>Egenforsikring ultimo 2020</t>
  </si>
  <si>
    <t>Bådfonden primo 2020</t>
  </si>
  <si>
    <t>Bådfond ultimo 2020</t>
  </si>
  <si>
    <t>Juniorlegat 01.01.2020</t>
  </si>
  <si>
    <t>Saldo pr. 31.12.2020</t>
  </si>
  <si>
    <t>Pizzalegat saldo 01.01.2020</t>
  </si>
  <si>
    <t>Tilført i 2020</t>
  </si>
  <si>
    <t>Forbrug i 2020</t>
  </si>
  <si>
    <t>Saldo pr. 31.12. 2020</t>
  </si>
  <si>
    <t>Taarbæk, den             februar 2021</t>
  </si>
  <si>
    <t>Vi har revideret det af ledelsen aflagte regnskab 2020</t>
  </si>
  <si>
    <t>De på generalforsamlingen i 2020 valgte revisorer</t>
  </si>
  <si>
    <t>Fra Hans Henrik Johansen er der modtaget 2.500,00 kr. Fra deltagerne i vinterundervisningen er der modtaget 4.200,00 kr.</t>
  </si>
  <si>
    <t>Kapitalkonto pr. 31.12.2020</t>
  </si>
  <si>
    <t>Egenkapital pr. 31.12.2020</t>
  </si>
  <si>
    <t>Årets overskud efter konsolidering</t>
  </si>
  <si>
    <t>Beretning og regnskab godkendt af bestyrelsen den     . februar 2020</t>
  </si>
  <si>
    <t>Samlet er der således modtager 6.700.00 kr., der via pizzalegatet er reserveret til juniorernes vinterundervisning.</t>
  </si>
  <si>
    <t>Kapsejlads deltagergebyr note 1</t>
  </si>
  <si>
    <t>Til deltagelse i kapsejladser er der modtaget 10.000,00 kr. fra Kai Houmann Nielsens Fond.</t>
  </si>
  <si>
    <t xml:space="preserve">Tilskudet er indtægtsført på konto 4570 Kapsejlads deltagergebyr </t>
  </si>
  <si>
    <t>Tilført fra Paula og Axel Nissens Fond note 1</t>
  </si>
  <si>
    <t>(Den 17. februar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</si>
</sst>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 * #,##0_ ;_ * \-#,##0_ ;_ * &quot;-&quot;??_ ;_ @_ "/>
  </numFmts>
  <fonts count="26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Calibri"/>
      <family val="2"/>
    </font>
    <font>
      <b/>
      <sz val="15"/>
      <color theme="1"/>
      <name val="Calibri"/>
      <family val="2"/>
    </font>
    <font>
      <b/>
      <sz val="12"/>
      <name val="Calibri"/>
      <family val="2"/>
    </font>
    <font>
      <b/>
      <i/>
      <sz val="11"/>
      <color theme="1"/>
      <name val="Calibri"/>
      <family val="2"/>
    </font>
    <font>
      <b/>
      <sz val="15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3" fontId="2" fillId="0" borderId="0" xfId="0" applyNumberFormat="1" applyFont="1"/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quotePrefix="1" applyNumberFormat="1" applyFont="1" applyBorder="1" applyAlignment="1">
      <alignment horizontal="center" vertical="center" wrapText="1"/>
    </xf>
    <xf numFmtId="3" fontId="7" fillId="0" borderId="4" xfId="0" quotePrefix="1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165" fontId="8" fillId="0" borderId="5" xfId="1" applyFont="1" applyBorder="1"/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3" fontId="2" fillId="0" borderId="8" xfId="0" applyNumberFormat="1" applyFont="1" applyBorder="1"/>
    <xf numFmtId="166" fontId="8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/>
    <xf numFmtId="3" fontId="2" fillId="0" borderId="6" xfId="0" applyNumberFormat="1" applyFont="1" applyBorder="1"/>
    <xf numFmtId="0" fontId="8" fillId="0" borderId="6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165" fontId="2" fillId="0" borderId="5" xfId="1" applyFont="1" applyBorder="1"/>
    <xf numFmtId="9" fontId="2" fillId="0" borderId="0" xfId="2" applyFont="1" applyBorder="1"/>
    <xf numFmtId="166" fontId="2" fillId="0" borderId="6" xfId="0" applyNumberFormat="1" applyFont="1" applyBorder="1"/>
    <xf numFmtId="49" fontId="7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right" wrapText="1"/>
    </xf>
    <xf numFmtId="9" fontId="2" fillId="0" borderId="2" xfId="2" applyFont="1" applyBorder="1"/>
    <xf numFmtId="166" fontId="2" fillId="0" borderId="3" xfId="0" applyNumberFormat="1" applyFont="1" applyBorder="1"/>
    <xf numFmtId="4" fontId="4" fillId="0" borderId="4" xfId="0" applyNumberFormat="1" applyFont="1" applyBorder="1"/>
    <xf numFmtId="3" fontId="4" fillId="0" borderId="3" xfId="0" applyNumberFormat="1" applyFont="1" applyBorder="1"/>
    <xf numFmtId="49" fontId="2" fillId="0" borderId="0" xfId="0" quotePrefix="1" applyNumberFormat="1" applyFont="1" applyAlignment="1">
      <alignment wrapText="1"/>
    </xf>
    <xf numFmtId="0" fontId="2" fillId="0" borderId="0" xfId="0" applyFont="1" applyBorder="1"/>
    <xf numFmtId="0" fontId="2" fillId="0" borderId="6" xfId="0" applyFont="1" applyBorder="1"/>
    <xf numFmtId="0" fontId="2" fillId="0" borderId="9" xfId="0" applyFont="1" applyBorder="1"/>
    <xf numFmtId="1" fontId="4" fillId="0" borderId="0" xfId="0" applyNumberFormat="1" applyFont="1" applyAlignment="1">
      <alignment horizontal="center" wrapText="1"/>
    </xf>
    <xf numFmtId="165" fontId="4" fillId="0" borderId="5" xfId="1" applyFont="1" applyBorder="1"/>
    <xf numFmtId="4" fontId="4" fillId="0" borderId="9" xfId="0" applyNumberFormat="1" applyFont="1" applyBorder="1"/>
    <xf numFmtId="3" fontId="4" fillId="0" borderId="6" xfId="0" applyNumberFormat="1" applyFont="1" applyBorder="1"/>
    <xf numFmtId="49" fontId="7" fillId="0" borderId="0" xfId="0" applyNumberFormat="1" applyFont="1" applyAlignment="1">
      <alignment horizontal="center" wrapText="1"/>
    </xf>
    <xf numFmtId="3" fontId="4" fillId="0" borderId="6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165" fontId="9" fillId="0" borderId="1" xfId="1" applyFont="1" applyBorder="1" applyAlignment="1">
      <alignment vertical="center"/>
    </xf>
    <xf numFmtId="9" fontId="2" fillId="0" borderId="2" xfId="2" applyFont="1" applyBorder="1" applyAlignment="1">
      <alignment vertical="center"/>
    </xf>
    <xf numFmtId="166" fontId="9" fillId="0" borderId="3" xfId="1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166" fontId="10" fillId="0" borderId="3" xfId="1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/>
    </xf>
    <xf numFmtId="9" fontId="2" fillId="0" borderId="0" xfId="2" applyFont="1" applyBorder="1" applyAlignment="1">
      <alignment vertical="center"/>
    </xf>
    <xf numFmtId="166" fontId="10" fillId="0" borderId="8" xfId="1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horizontal="right" wrapText="1"/>
    </xf>
    <xf numFmtId="166" fontId="4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wrapText="1"/>
    </xf>
    <xf numFmtId="49" fontId="7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right"/>
    </xf>
    <xf numFmtId="4" fontId="2" fillId="0" borderId="0" xfId="0" applyNumberFormat="1" applyFont="1" applyFill="1" applyAlignment="1">
      <alignment horizontal="right" wrapText="1"/>
    </xf>
    <xf numFmtId="49" fontId="11" fillId="0" borderId="1" xfId="0" applyNumberFormat="1" applyFont="1" applyBorder="1" applyAlignment="1">
      <alignment wrapText="1"/>
    </xf>
    <xf numFmtId="4" fontId="11" fillId="0" borderId="2" xfId="0" applyNumberFormat="1" applyFont="1" applyBorder="1" applyAlignment="1">
      <alignment horizontal="right" wrapText="1"/>
    </xf>
    <xf numFmtId="49" fontId="11" fillId="0" borderId="0" xfId="0" applyNumberFormat="1" applyFont="1" applyBorder="1" applyAlignment="1">
      <alignment wrapText="1"/>
    </xf>
    <xf numFmtId="4" fontId="1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4" fontId="13" fillId="0" borderId="0" xfId="0" applyNumberFormat="1" applyFont="1"/>
    <xf numFmtId="3" fontId="2" fillId="0" borderId="0" xfId="0" applyNumberFormat="1" applyFont="1" applyAlignment="1">
      <alignment horizontal="center"/>
    </xf>
    <xf numFmtId="4" fontId="14" fillId="0" borderId="10" xfId="0" applyNumberFormat="1" applyFont="1" applyBorder="1"/>
    <xf numFmtId="4" fontId="14" fillId="0" borderId="0" xfId="0" applyNumberFormat="1" applyFont="1" applyBorder="1"/>
    <xf numFmtId="4" fontId="13" fillId="0" borderId="0" xfId="0" applyNumberFormat="1" applyFont="1" applyBorder="1"/>
    <xf numFmtId="4" fontId="14" fillId="0" borderId="2" xfId="0" applyNumberFormat="1" applyFont="1" applyBorder="1"/>
    <xf numFmtId="0" fontId="0" fillId="0" borderId="0" xfId="0" applyFont="1"/>
    <xf numFmtId="4" fontId="6" fillId="0" borderId="0" xfId="0" applyNumberFormat="1" applyFont="1" applyAlignment="1">
      <alignment horizontal="right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 wrapText="1"/>
    </xf>
    <xf numFmtId="4" fontId="0" fillId="0" borderId="0" xfId="0" applyNumberFormat="1"/>
    <xf numFmtId="0" fontId="6" fillId="0" borderId="0" xfId="0" applyFont="1"/>
    <xf numFmtId="165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165" fontId="0" fillId="0" borderId="0" xfId="1" applyNumberFormat="1" applyFont="1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0" fillId="0" borderId="2" xfId="1" applyNumberFormat="1" applyFont="1" applyFill="1" applyBorder="1"/>
    <xf numFmtId="0" fontId="19" fillId="0" borderId="0" xfId="0" applyFont="1"/>
    <xf numFmtId="164" fontId="19" fillId="0" borderId="0" xfId="1" applyNumberFormat="1" applyFont="1" applyBorder="1"/>
    <xf numFmtId="0" fontId="20" fillId="0" borderId="0" xfId="0" applyFont="1" applyAlignment="1">
      <alignment vertical="center"/>
    </xf>
    <xf numFmtId="4" fontId="21" fillId="0" borderId="0" xfId="0" applyNumberFormat="1" applyFont="1" applyBorder="1" applyAlignment="1">
      <alignment horizontal="right" wrapText="1"/>
    </xf>
    <xf numFmtId="3" fontId="19" fillId="0" borderId="0" xfId="0" applyNumberFormat="1" applyFont="1"/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3" fillId="0" borderId="0" xfId="0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wrapText="1"/>
    </xf>
    <xf numFmtId="165" fontId="4" fillId="0" borderId="11" xfId="1" applyFont="1" applyBorder="1"/>
    <xf numFmtId="3" fontId="2" fillId="0" borderId="0" xfId="0" applyNumberFormat="1" applyFont="1" applyBorder="1"/>
    <xf numFmtId="3" fontId="2" fillId="0" borderId="12" xfId="0" applyNumberFormat="1" applyFont="1" applyBorder="1"/>
    <xf numFmtId="4" fontId="2" fillId="0" borderId="7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 horizontal="right" wrapText="1"/>
    </xf>
    <xf numFmtId="4" fontId="4" fillId="0" borderId="9" xfId="0" applyNumberFormat="1" applyFont="1" applyBorder="1" applyAlignment="1">
      <alignment horizontal="right" wrapText="1"/>
    </xf>
    <xf numFmtId="4" fontId="2" fillId="0" borderId="6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wrapText="1"/>
    </xf>
    <xf numFmtId="4" fontId="24" fillId="0" borderId="2" xfId="0" applyNumberFormat="1" applyFont="1" applyBorder="1" applyAlignment="1">
      <alignment horizontal="right" wrapText="1"/>
    </xf>
    <xf numFmtId="4" fontId="24" fillId="0" borderId="3" xfId="0" applyNumberFormat="1" applyFont="1" applyBorder="1" applyAlignment="1">
      <alignment horizontal="right" wrapText="1"/>
    </xf>
    <xf numFmtId="4" fontId="24" fillId="0" borderId="4" xfId="0" applyNumberFormat="1" applyFont="1" applyBorder="1" applyAlignment="1">
      <alignment horizontal="right" wrapText="1"/>
    </xf>
    <xf numFmtId="49" fontId="7" fillId="0" borderId="2" xfId="0" applyNumberFormat="1" applyFont="1" applyBorder="1" applyAlignment="1">
      <alignment wrapText="1"/>
    </xf>
    <xf numFmtId="164" fontId="11" fillId="0" borderId="2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wrapText="1"/>
    </xf>
    <xf numFmtId="4" fontId="11" fillId="0" borderId="3" xfId="0" applyNumberFormat="1" applyFont="1" applyBorder="1" applyAlignment="1">
      <alignment horizontal="right" wrapText="1"/>
    </xf>
    <xf numFmtId="9" fontId="4" fillId="0" borderId="2" xfId="2" applyFont="1" applyBorder="1"/>
    <xf numFmtId="166" fontId="4" fillId="0" borderId="3" xfId="0" applyNumberFormat="1" applyFont="1" applyBorder="1"/>
    <xf numFmtId="4" fontId="11" fillId="0" borderId="4" xfId="0" applyNumberFormat="1" applyFont="1" applyBorder="1" applyAlignment="1">
      <alignment horizontal="right" wrapText="1"/>
    </xf>
    <xf numFmtId="0" fontId="25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</cellXfs>
  <cellStyles count="3">
    <cellStyle name="1000-sep (2 dec)" xfId="1" builtinId="3"/>
    <cellStyle name="Normal" xfId="0" builtinId="0"/>
    <cellStyle name="Pro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1554480</xdr:colOff>
      <xdr:row>55</xdr:row>
      <xdr:rowOff>76200</xdr:rowOff>
    </xdr:from>
    <xdr:to>
      <xdr:col>1</xdr:col>
      <xdr:colOff>1849120</xdr:colOff>
      <xdr:row>56</xdr:row>
      <xdr:rowOff>0</xdr:rowOff>
    </xdr:to>
    <xdr:sp macro="" textlink="">
      <xdr:nvSpPr>
        <xdr:cNvPr id="2" name="Tekstfel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83105" y="10134600"/>
          <a:ext cx="23749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- underskud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tabSelected="1" topLeftCell="A181" workbookViewId="0">
      <selection activeCell="B210" sqref="B210"/>
    </sheetView>
  </sheetViews>
  <sheetFormatPr baseColWidth="10" defaultColWidth="9" defaultRowHeight="12" x14ac:dyDescent="0"/>
  <cols>
    <col min="2" max="2" width="30.796875" customWidth="1"/>
    <col min="3" max="3" width="18.796875" customWidth="1"/>
    <col min="4" max="4" width="16.796875" customWidth="1"/>
    <col min="5" max="5" width="14.796875" customWidth="1"/>
    <col min="6" max="6" width="11.19921875" customWidth="1"/>
    <col min="7" max="7" width="17.19921875" customWidth="1"/>
    <col min="8" max="8" width="18.19921875" customWidth="1"/>
    <col min="9" max="9" width="28" customWidth="1"/>
  </cols>
  <sheetData>
    <row r="1" spans="1:8" ht="14">
      <c r="A1" s="1"/>
      <c r="B1" s="1"/>
      <c r="C1" s="1"/>
      <c r="D1" s="1"/>
      <c r="E1" s="1"/>
      <c r="F1" s="1"/>
      <c r="G1" s="1"/>
      <c r="H1" s="2"/>
    </row>
    <row r="2" spans="1:8" ht="14">
      <c r="A2" s="1"/>
      <c r="B2" s="1"/>
      <c r="C2" s="1"/>
      <c r="D2" s="1"/>
      <c r="E2" s="1"/>
      <c r="F2" s="1"/>
      <c r="G2" s="1"/>
      <c r="H2" s="2"/>
    </row>
    <row r="3" spans="1:8" ht="14">
      <c r="A3" s="1"/>
      <c r="B3" s="1"/>
      <c r="C3" s="1"/>
      <c r="D3" s="1"/>
      <c r="E3" s="1"/>
      <c r="F3" s="1"/>
      <c r="G3" s="1"/>
      <c r="H3" s="2"/>
    </row>
    <row r="4" spans="1:8" ht="20">
      <c r="A4" s="113" t="s">
        <v>148</v>
      </c>
      <c r="B4" s="4"/>
      <c r="C4" s="4"/>
      <c r="D4" s="5"/>
      <c r="E4" s="6"/>
      <c r="F4" s="114"/>
      <c r="G4" s="4"/>
      <c r="H4" s="7"/>
    </row>
    <row r="5" spans="1:8" ht="20">
      <c r="A5" s="3"/>
      <c r="B5" s="4"/>
      <c r="C5" s="4"/>
      <c r="D5" s="6"/>
      <c r="E5" s="6"/>
      <c r="F5" s="4"/>
      <c r="G5" s="4"/>
      <c r="H5" s="7"/>
    </row>
    <row r="6" spans="1:8" ht="14">
      <c r="A6" s="8" t="s">
        <v>149</v>
      </c>
      <c r="B6" s="4"/>
      <c r="C6" s="4"/>
      <c r="D6" s="4"/>
      <c r="E6" s="4"/>
      <c r="F6" s="4"/>
      <c r="G6" s="4"/>
      <c r="H6" s="7"/>
    </row>
    <row r="7" spans="1:8" ht="15">
      <c r="A7" s="9" t="s">
        <v>0</v>
      </c>
      <c r="B7" s="10" t="s">
        <v>1</v>
      </c>
      <c r="C7" s="11" t="s">
        <v>2</v>
      </c>
      <c r="D7" s="12" t="s">
        <v>150</v>
      </c>
      <c r="E7" s="13" t="s">
        <v>3</v>
      </c>
      <c r="F7" s="14" t="s">
        <v>4</v>
      </c>
      <c r="G7" s="15" t="s">
        <v>151</v>
      </c>
      <c r="H7" s="16" t="s">
        <v>152</v>
      </c>
    </row>
    <row r="8" spans="1:8" ht="14">
      <c r="A8" s="17">
        <v>1020</v>
      </c>
      <c r="B8" s="18" t="s">
        <v>5</v>
      </c>
      <c r="C8" s="19">
        <v>-30750</v>
      </c>
      <c r="D8" s="20"/>
      <c r="E8" s="21"/>
      <c r="F8" s="22"/>
      <c r="G8" s="118">
        <v>-28500</v>
      </c>
      <c r="H8" s="23"/>
    </row>
    <row r="9" spans="1:8" ht="14">
      <c r="A9" s="17">
        <v>1025</v>
      </c>
      <c r="B9" s="18" t="s">
        <v>131</v>
      </c>
      <c r="C9" s="19">
        <v>-30750</v>
      </c>
      <c r="D9" s="20"/>
      <c r="E9" s="21"/>
      <c r="F9" s="24"/>
      <c r="G9" s="119">
        <v>-28500</v>
      </c>
      <c r="H9" s="26"/>
    </row>
    <row r="10" spans="1:8" ht="14">
      <c r="A10" s="17">
        <v>1030</v>
      </c>
      <c r="B10" s="18" t="s">
        <v>6</v>
      </c>
      <c r="C10" s="19">
        <v>-230296.09</v>
      </c>
      <c r="D10" s="20"/>
      <c r="E10" s="21"/>
      <c r="F10" s="24"/>
      <c r="G10" s="119">
        <v>-226589.27</v>
      </c>
      <c r="H10" s="26"/>
    </row>
    <row r="11" spans="1:8" ht="14">
      <c r="A11" s="17">
        <v>1110</v>
      </c>
      <c r="B11" s="18" t="s">
        <v>7</v>
      </c>
      <c r="C11" s="19">
        <v>-56738</v>
      </c>
      <c r="D11" s="20"/>
      <c r="E11" s="21"/>
      <c r="F11" s="27"/>
      <c r="G11" s="119">
        <v>-54000</v>
      </c>
      <c r="H11" s="26"/>
    </row>
    <row r="12" spans="1:8" ht="14">
      <c r="A12" s="28"/>
      <c r="B12" s="4" t="s">
        <v>8</v>
      </c>
      <c r="C12" s="123">
        <f>SUM(C8:C11)</f>
        <v>-348534.08999999997</v>
      </c>
      <c r="D12" s="116">
        <v>-340000</v>
      </c>
      <c r="E12" s="31">
        <f>C12/D12</f>
        <v>1.0251002647058822</v>
      </c>
      <c r="F12" s="32">
        <f>+D12-C12</f>
        <v>8534.0899999999674</v>
      </c>
      <c r="G12" s="120">
        <f>SUM(G8:G11)</f>
        <v>-337589.27</v>
      </c>
      <c r="H12" s="26">
        <v>-350000</v>
      </c>
    </row>
    <row r="13" spans="1:8" ht="14">
      <c r="A13" s="17">
        <v>1230</v>
      </c>
      <c r="B13" s="18" t="s">
        <v>9</v>
      </c>
      <c r="C13" s="121">
        <v>-84549.77</v>
      </c>
      <c r="D13" s="116">
        <v>-88000</v>
      </c>
      <c r="E13" s="31">
        <f>C13/D13</f>
        <v>0.96079284090909101</v>
      </c>
      <c r="F13" s="32">
        <f>+D13-C13</f>
        <v>-3450.2299999999959</v>
      </c>
      <c r="G13" s="119">
        <v>-101756.7</v>
      </c>
      <c r="H13" s="26">
        <v>-88000</v>
      </c>
    </row>
    <row r="14" spans="1:8" ht="14">
      <c r="A14" s="17">
        <v>1350</v>
      </c>
      <c r="B14" s="18" t="s">
        <v>10</v>
      </c>
      <c r="C14" s="121">
        <v>-8398.25</v>
      </c>
      <c r="D14" s="116">
        <v>-20000</v>
      </c>
      <c r="E14" s="31">
        <f>C14/D14</f>
        <v>0.41991250000000002</v>
      </c>
      <c r="F14" s="32">
        <f>+D14-C14</f>
        <v>-11601.75</v>
      </c>
      <c r="G14" s="119">
        <v>-19922.04</v>
      </c>
      <c r="H14" s="26">
        <v>-15000</v>
      </c>
    </row>
    <row r="15" spans="1:8" ht="14">
      <c r="A15" s="17">
        <v>1360</v>
      </c>
      <c r="B15" s="18" t="s">
        <v>11</v>
      </c>
      <c r="C15" s="122">
        <v>0</v>
      </c>
      <c r="D15" s="117">
        <v>-1000</v>
      </c>
      <c r="E15" s="31">
        <f>C15/D15</f>
        <v>0</v>
      </c>
      <c r="F15" s="32">
        <f>+D15-C15</f>
        <v>-1000</v>
      </c>
      <c r="G15" s="119">
        <v>-535</v>
      </c>
      <c r="H15" s="26">
        <v>-1000</v>
      </c>
    </row>
    <row r="16" spans="1:8" ht="15">
      <c r="A16" s="17"/>
      <c r="B16" s="33" t="s">
        <v>12</v>
      </c>
      <c r="C16" s="34">
        <f>+C12+C13+C14+C15</f>
        <v>-441482.11</v>
      </c>
      <c r="D16" s="115">
        <f>SUM(D12:D15)</f>
        <v>-449000</v>
      </c>
      <c r="E16" s="35">
        <f>C16/D16</f>
        <v>0.9832563697104677</v>
      </c>
      <c r="F16" s="36">
        <f>+D16-C16</f>
        <v>-7517.890000000014</v>
      </c>
      <c r="G16" s="37">
        <f>SUM(G12:G15)</f>
        <v>-459803.01</v>
      </c>
      <c r="H16" s="38">
        <f>+H12+H13+H14+H15</f>
        <v>-454000</v>
      </c>
    </row>
    <row r="17" spans="1:8" ht="14">
      <c r="A17" s="17"/>
      <c r="B17" s="39" t="s">
        <v>13</v>
      </c>
      <c r="C17" s="18"/>
      <c r="D17" s="30"/>
      <c r="E17" s="40"/>
      <c r="F17" s="41"/>
      <c r="G17" s="42"/>
      <c r="H17" s="26"/>
    </row>
    <row r="18" spans="1:8" ht="14">
      <c r="A18" s="43">
        <v>2010</v>
      </c>
      <c r="B18" s="4" t="s">
        <v>14</v>
      </c>
      <c r="C18" s="29">
        <v>13182</v>
      </c>
      <c r="D18" s="44">
        <v>20000</v>
      </c>
      <c r="E18" s="31">
        <f>C18/D18</f>
        <v>0.65910000000000002</v>
      </c>
      <c r="F18" s="32">
        <f>+D18-C18</f>
        <v>6818</v>
      </c>
      <c r="G18" s="120">
        <v>15819</v>
      </c>
      <c r="H18" s="46">
        <v>20000</v>
      </c>
    </row>
    <row r="19" spans="1:8" ht="14">
      <c r="A19" s="17">
        <v>2220</v>
      </c>
      <c r="B19" s="18" t="s">
        <v>15</v>
      </c>
      <c r="C19" s="19">
        <v>30417.5</v>
      </c>
      <c r="D19" s="30"/>
      <c r="E19" s="40"/>
      <c r="F19" s="41"/>
      <c r="G19" s="119">
        <v>40535.629999999997</v>
      </c>
      <c r="H19" s="26"/>
    </row>
    <row r="20" spans="1:8" ht="14">
      <c r="A20" s="17">
        <v>2230</v>
      </c>
      <c r="B20" s="18" t="s">
        <v>16</v>
      </c>
      <c r="C20" s="19">
        <v>7565.74</v>
      </c>
      <c r="D20" s="30"/>
      <c r="E20" s="40"/>
      <c r="F20" s="41"/>
      <c r="G20" s="119">
        <v>21132.799999999999</v>
      </c>
      <c r="H20" s="26"/>
    </row>
    <row r="21" spans="1:8" ht="15">
      <c r="A21" s="47" t="s">
        <v>17</v>
      </c>
      <c r="B21" s="4" t="s">
        <v>18</v>
      </c>
      <c r="C21" s="29">
        <f>+SUM(C19:C20)</f>
        <v>37983.24</v>
      </c>
      <c r="D21" s="44">
        <v>75000</v>
      </c>
      <c r="E21" s="31">
        <f>C21/D21</f>
        <v>0.50644319999999998</v>
      </c>
      <c r="F21" s="32">
        <f>+D21-C21</f>
        <v>37016.76</v>
      </c>
      <c r="G21" s="45">
        <f>G19+G20</f>
        <v>61668.429999999993</v>
      </c>
      <c r="H21" s="48">
        <v>70000</v>
      </c>
    </row>
    <row r="22" spans="1:8" ht="14">
      <c r="A22" s="17">
        <v>2510</v>
      </c>
      <c r="B22" s="18" t="s">
        <v>19</v>
      </c>
      <c r="C22" s="19">
        <v>0</v>
      </c>
      <c r="D22" s="30"/>
      <c r="E22" s="31"/>
      <c r="F22" s="32"/>
      <c r="G22" s="119">
        <v>600.5</v>
      </c>
      <c r="H22" s="26"/>
    </row>
    <row r="23" spans="1:8" ht="14">
      <c r="A23" s="17">
        <v>3010</v>
      </c>
      <c r="B23" s="18" t="s">
        <v>20</v>
      </c>
      <c r="C23" s="19">
        <v>294.89999999999998</v>
      </c>
      <c r="D23" s="20"/>
      <c r="E23" s="21"/>
      <c r="F23" s="27"/>
      <c r="G23" s="119">
        <v>1584.8</v>
      </c>
      <c r="H23" s="26"/>
    </row>
    <row r="24" spans="1:8" ht="14">
      <c r="A24" s="17">
        <v>3030</v>
      </c>
      <c r="B24" s="18" t="s">
        <v>21</v>
      </c>
      <c r="C24" s="19">
        <v>5779</v>
      </c>
      <c r="D24" s="20"/>
      <c r="E24" s="21"/>
      <c r="F24" s="24"/>
      <c r="G24" s="119">
        <v>1740.22</v>
      </c>
      <c r="H24" s="26"/>
    </row>
    <row r="25" spans="1:8" ht="14">
      <c r="A25" s="17">
        <v>3040</v>
      </c>
      <c r="B25" s="18" t="s">
        <v>22</v>
      </c>
      <c r="C25" s="19">
        <v>532.29</v>
      </c>
      <c r="D25" s="20"/>
      <c r="E25" s="21"/>
      <c r="F25" s="24"/>
      <c r="G25" s="119">
        <v>2238.69</v>
      </c>
      <c r="H25" s="26"/>
    </row>
    <row r="26" spans="1:8" ht="14">
      <c r="A26" s="17">
        <v>3050</v>
      </c>
      <c r="B26" s="18" t="s">
        <v>23</v>
      </c>
      <c r="C26" s="19">
        <v>58.75</v>
      </c>
      <c r="D26" s="20"/>
      <c r="E26" s="21"/>
      <c r="F26" s="24"/>
      <c r="G26" s="119">
        <v>58.75</v>
      </c>
      <c r="H26" s="26"/>
    </row>
    <row r="27" spans="1:8" ht="14">
      <c r="A27" s="17">
        <v>3060</v>
      </c>
      <c r="B27" s="18" t="s">
        <v>24</v>
      </c>
      <c r="C27" s="19">
        <v>34013.279999999999</v>
      </c>
      <c r="D27" s="20"/>
      <c r="E27" s="21"/>
      <c r="F27" s="27"/>
      <c r="G27" s="119">
        <v>35683.040000000001</v>
      </c>
      <c r="H27" s="26"/>
    </row>
    <row r="28" spans="1:8" ht="14">
      <c r="A28" s="17">
        <v>3070</v>
      </c>
      <c r="B28" s="18" t="s">
        <v>25</v>
      </c>
      <c r="C28" s="19">
        <v>800</v>
      </c>
      <c r="D28" s="20"/>
      <c r="E28" s="21"/>
      <c r="F28" s="27"/>
      <c r="G28" s="119">
        <v>800</v>
      </c>
      <c r="H28" s="26"/>
    </row>
    <row r="29" spans="1:8" ht="14">
      <c r="A29" s="17">
        <v>3080</v>
      </c>
      <c r="B29" s="18" t="s">
        <v>26</v>
      </c>
      <c r="C29" s="19">
        <v>3000</v>
      </c>
      <c r="D29" s="20"/>
      <c r="E29" s="21"/>
      <c r="F29" s="24"/>
      <c r="G29" s="119">
        <v>3000</v>
      </c>
      <c r="H29" s="26"/>
    </row>
    <row r="30" spans="1:8" ht="14">
      <c r="A30" s="17">
        <v>3090</v>
      </c>
      <c r="B30" s="18" t="s">
        <v>27</v>
      </c>
      <c r="C30" s="19">
        <v>16872.78</v>
      </c>
      <c r="D30" s="30"/>
      <c r="E30" s="40"/>
      <c r="F30" s="41"/>
      <c r="G30" s="119">
        <v>21137.06</v>
      </c>
      <c r="H30" s="26"/>
    </row>
    <row r="31" spans="1:8" ht="15">
      <c r="A31" s="47" t="s">
        <v>28</v>
      </c>
      <c r="B31" s="4" t="s">
        <v>29</v>
      </c>
      <c r="C31" s="29">
        <f>+SUM(C22:C30)</f>
        <v>61351</v>
      </c>
      <c r="D31" s="44">
        <v>65000</v>
      </c>
      <c r="E31" s="31">
        <f>C31/D31</f>
        <v>0.94386153846153842</v>
      </c>
      <c r="F31" s="32">
        <f>+D31-C31</f>
        <v>3649</v>
      </c>
      <c r="G31" s="45">
        <f>SUM(G22:G30)</f>
        <v>66843.06</v>
      </c>
      <c r="H31" s="48">
        <v>65000</v>
      </c>
    </row>
    <row r="32" spans="1:8" ht="14">
      <c r="A32" s="28"/>
      <c r="B32" s="4" t="s">
        <v>30</v>
      </c>
      <c r="C32" s="18"/>
      <c r="D32" s="30"/>
      <c r="E32" s="40"/>
      <c r="F32" s="41"/>
      <c r="G32" s="42"/>
      <c r="H32" s="26"/>
    </row>
    <row r="33" spans="1:8" ht="14">
      <c r="A33" s="17">
        <v>4010</v>
      </c>
      <c r="B33" s="18" t="s">
        <v>31</v>
      </c>
      <c r="C33" s="19">
        <v>72711.47</v>
      </c>
      <c r="D33" s="30"/>
      <c r="E33" s="40"/>
      <c r="F33" s="41"/>
      <c r="G33" s="119">
        <v>62434.97</v>
      </c>
      <c r="H33" s="26"/>
    </row>
    <row r="34" spans="1:8" ht="14">
      <c r="A34" s="17">
        <v>4020</v>
      </c>
      <c r="B34" s="18" t="s">
        <v>32</v>
      </c>
      <c r="C34" s="19">
        <v>35511.129999999997</v>
      </c>
      <c r="D34" s="30"/>
      <c r="E34" s="40"/>
      <c r="F34" s="41"/>
      <c r="G34" s="119">
        <v>36019.32</v>
      </c>
      <c r="H34" s="26"/>
    </row>
    <row r="35" spans="1:8" ht="14">
      <c r="A35" s="17">
        <v>4030</v>
      </c>
      <c r="B35" s="18" t="s">
        <v>33</v>
      </c>
      <c r="C35" s="19">
        <v>30831.26</v>
      </c>
      <c r="D35" s="30"/>
      <c r="E35" s="40"/>
      <c r="F35" s="41"/>
      <c r="G35" s="119">
        <v>15580.75</v>
      </c>
      <c r="H35" s="26"/>
    </row>
    <row r="36" spans="1:8" ht="14">
      <c r="A36" s="17">
        <v>4050</v>
      </c>
      <c r="B36" s="18" t="s">
        <v>34</v>
      </c>
      <c r="C36" s="19">
        <v>31230</v>
      </c>
      <c r="D36" s="30"/>
      <c r="E36" s="40"/>
      <c r="F36" s="41"/>
      <c r="G36" s="119">
        <v>40540</v>
      </c>
      <c r="H36" s="26"/>
    </row>
    <row r="37" spans="1:8" ht="14">
      <c r="A37" s="17">
        <v>4060</v>
      </c>
      <c r="B37" s="18" t="s">
        <v>35</v>
      </c>
      <c r="C37" s="19">
        <v>3379.9</v>
      </c>
      <c r="D37" s="30"/>
      <c r="E37" s="40"/>
      <c r="F37" s="41"/>
      <c r="G37" s="119">
        <v>1945</v>
      </c>
      <c r="H37" s="26"/>
    </row>
    <row r="38" spans="1:8" ht="15">
      <c r="A38" s="47" t="s">
        <v>36</v>
      </c>
      <c r="B38" s="4" t="s">
        <v>37</v>
      </c>
      <c r="C38" s="29">
        <f>+SUM(C33:C37)</f>
        <v>173663.76</v>
      </c>
      <c r="D38" s="44">
        <v>210000</v>
      </c>
      <c r="E38" s="31">
        <f>C38/D38</f>
        <v>0.82697028571428577</v>
      </c>
      <c r="F38" s="32">
        <f>+D38-C38</f>
        <v>36336.239999999991</v>
      </c>
      <c r="G38" s="45">
        <f>SUM(G33:G37)</f>
        <v>156520.04</v>
      </c>
      <c r="H38" s="48">
        <v>220000</v>
      </c>
    </row>
    <row r="39" spans="1:8" ht="14">
      <c r="A39" s="17">
        <v>4510</v>
      </c>
      <c r="B39" s="18" t="s">
        <v>38</v>
      </c>
      <c r="C39" s="19">
        <v>8860</v>
      </c>
      <c r="D39" s="30"/>
      <c r="E39" s="40"/>
      <c r="F39" s="41"/>
      <c r="G39" s="119">
        <v>106816.42</v>
      </c>
      <c r="H39" s="26"/>
    </row>
    <row r="40" spans="1:8" ht="14">
      <c r="A40" s="17">
        <v>4560</v>
      </c>
      <c r="B40" s="18" t="s">
        <v>39</v>
      </c>
      <c r="C40" s="19">
        <v>933.5</v>
      </c>
      <c r="D40" s="30"/>
      <c r="E40" s="40"/>
      <c r="F40" s="41"/>
      <c r="G40" s="119">
        <v>8203.3799999999992</v>
      </c>
      <c r="H40" s="26"/>
    </row>
    <row r="41" spans="1:8" ht="14">
      <c r="A41" s="17">
        <v>4570</v>
      </c>
      <c r="B41" s="18" t="s">
        <v>178</v>
      </c>
      <c r="C41" s="19">
        <v>1831</v>
      </c>
      <c r="D41" s="30"/>
      <c r="E41" s="40"/>
      <c r="F41" s="41"/>
      <c r="G41" s="119">
        <v>-85647.75</v>
      </c>
      <c r="H41" s="26"/>
    </row>
    <row r="42" spans="1:8" ht="15">
      <c r="A42" s="47" t="s">
        <v>40</v>
      </c>
      <c r="B42" s="4" t="s">
        <v>41</v>
      </c>
      <c r="C42" s="29">
        <f>+SUM(C39:C41)</f>
        <v>11624.5</v>
      </c>
      <c r="D42" s="44">
        <v>35000</v>
      </c>
      <c r="E42" s="31">
        <f>C42/D42</f>
        <v>0.33212857142857144</v>
      </c>
      <c r="F42" s="32">
        <f>+D42-C42</f>
        <v>23375.5</v>
      </c>
      <c r="G42" s="45">
        <f>SUM(G39:G41)</f>
        <v>29372.050000000003</v>
      </c>
      <c r="H42" s="46">
        <v>35000</v>
      </c>
    </row>
    <row r="43" spans="1:8" ht="14">
      <c r="A43" s="17">
        <v>5010</v>
      </c>
      <c r="B43" s="18" t="s">
        <v>42</v>
      </c>
      <c r="C43" s="19">
        <v>-6833.5</v>
      </c>
      <c r="D43" s="30"/>
      <c r="E43" s="40"/>
      <c r="F43" s="41"/>
      <c r="G43" s="119">
        <v>-18496</v>
      </c>
      <c r="H43" s="26"/>
    </row>
    <row r="44" spans="1:8" ht="14">
      <c r="A44" s="17">
        <v>5020</v>
      </c>
      <c r="B44" s="18" t="s">
        <v>43</v>
      </c>
      <c r="C44" s="19">
        <v>57265.95</v>
      </c>
      <c r="D44" s="30"/>
      <c r="E44" s="40"/>
      <c r="F44" s="41"/>
      <c r="G44" s="119">
        <v>65279.24</v>
      </c>
      <c r="H44" s="26"/>
    </row>
    <row r="45" spans="1:8" ht="15">
      <c r="A45" s="47" t="s">
        <v>44</v>
      </c>
      <c r="B45" s="4" t="s">
        <v>45</v>
      </c>
      <c r="C45" s="29">
        <f>+SUM(C43:C44)</f>
        <v>50432.45</v>
      </c>
      <c r="D45" s="44">
        <v>36000</v>
      </c>
      <c r="E45" s="31">
        <f>C45/D45</f>
        <v>1.4009013888888888</v>
      </c>
      <c r="F45" s="32">
        <f>+D45-C45</f>
        <v>-14432.449999999997</v>
      </c>
      <c r="G45" s="45">
        <f>G43+G44</f>
        <v>46783.24</v>
      </c>
      <c r="H45" s="48">
        <v>36000</v>
      </c>
    </row>
    <row r="46" spans="1:8" ht="14">
      <c r="A46" s="43">
        <v>6010</v>
      </c>
      <c r="B46" s="4" t="s">
        <v>46</v>
      </c>
      <c r="C46" s="29">
        <v>3291.65</v>
      </c>
      <c r="D46" s="44">
        <v>8000</v>
      </c>
      <c r="E46" s="31">
        <f>C46/D46</f>
        <v>0.41145625000000002</v>
      </c>
      <c r="F46" s="32">
        <f>+D46-C46</f>
        <v>4708.3500000000004</v>
      </c>
      <c r="G46" s="45">
        <v>0</v>
      </c>
      <c r="H46" s="46">
        <v>8000</v>
      </c>
    </row>
    <row r="47" spans="1:8" ht="14">
      <c r="A47" s="17">
        <v>7210</v>
      </c>
      <c r="B47" s="18" t="s">
        <v>47</v>
      </c>
      <c r="C47" s="19">
        <v>-19.97</v>
      </c>
      <c r="D47" s="30"/>
      <c r="E47" s="40"/>
      <c r="F47" s="41"/>
      <c r="G47" s="119">
        <v>-20.010000000000002</v>
      </c>
      <c r="H47" s="26"/>
    </row>
    <row r="48" spans="1:8" ht="14">
      <c r="A48" s="17">
        <v>7240</v>
      </c>
      <c r="B48" s="18" t="s">
        <v>48</v>
      </c>
      <c r="C48" s="19">
        <v>123</v>
      </c>
      <c r="D48" s="30"/>
      <c r="E48" s="40"/>
      <c r="F48" s="41"/>
      <c r="G48" s="119">
        <v>552</v>
      </c>
      <c r="H48" s="26"/>
    </row>
    <row r="49" spans="1:8" ht="15">
      <c r="A49" s="47" t="s">
        <v>49</v>
      </c>
      <c r="B49" s="4" t="s">
        <v>50</v>
      </c>
      <c r="C49" s="29">
        <f>+SUM(C47:C48)</f>
        <v>103.03</v>
      </c>
      <c r="D49" s="30"/>
      <c r="E49" s="31"/>
      <c r="F49" s="32">
        <f>+D49-C49</f>
        <v>-103.03</v>
      </c>
      <c r="G49" s="45">
        <f>G47+G48</f>
        <v>531.99</v>
      </c>
      <c r="H49" s="48">
        <v>0</v>
      </c>
    </row>
    <row r="50" spans="1:8" ht="15">
      <c r="A50" s="11"/>
      <c r="B50" s="49" t="s">
        <v>51</v>
      </c>
      <c r="C50" s="50">
        <f>C18+C21+C31+C38+C42+C45+C46+C49</f>
        <v>351631.63000000006</v>
      </c>
      <c r="D50" s="51">
        <f>SUM(D18:D49)</f>
        <v>449000</v>
      </c>
      <c r="E50" s="52"/>
      <c r="F50" s="53">
        <f>SUM(F18:F49)</f>
        <v>97368.37000000001</v>
      </c>
      <c r="G50" s="54">
        <f>G18+G21+G31+G38+G42+G45+G46+G49</f>
        <v>377537.81</v>
      </c>
      <c r="H50" s="55">
        <f>SUM(H18:H49)</f>
        <v>454000</v>
      </c>
    </row>
    <row r="51" spans="1:8" ht="15">
      <c r="A51" s="11"/>
      <c r="B51" s="56"/>
      <c r="C51" s="57"/>
      <c r="D51" s="58"/>
      <c r="E51" s="59"/>
      <c r="F51" s="60"/>
      <c r="G51" s="61"/>
      <c r="H51" s="60"/>
    </row>
    <row r="52" spans="1:8" ht="28">
      <c r="A52" s="28"/>
      <c r="B52" s="124" t="s">
        <v>52</v>
      </c>
      <c r="C52" s="126">
        <f>+C16+C50</f>
        <v>-89850.479999999923</v>
      </c>
      <c r="D52" s="125">
        <f>+D16+D50</f>
        <v>0</v>
      </c>
      <c r="E52" s="35"/>
      <c r="F52" s="36">
        <f>+F16+F50</f>
        <v>89850.48</v>
      </c>
      <c r="G52" s="127">
        <f>+G16+G50</f>
        <v>-82265.200000000012</v>
      </c>
      <c r="H52" s="127">
        <v>0</v>
      </c>
    </row>
    <row r="53" spans="1:8" ht="14">
      <c r="A53" s="17">
        <v>7510</v>
      </c>
      <c r="B53" s="18" t="s">
        <v>53</v>
      </c>
      <c r="C53" s="19">
        <v>0</v>
      </c>
      <c r="D53" s="30"/>
      <c r="E53" s="31"/>
      <c r="F53" s="32"/>
      <c r="G53" s="62">
        <v>0</v>
      </c>
      <c r="H53" s="26"/>
    </row>
    <row r="54" spans="1:8" ht="14">
      <c r="A54" s="17">
        <v>7520</v>
      </c>
      <c r="B54" s="18" t="s">
        <v>54</v>
      </c>
      <c r="C54" s="19">
        <v>0</v>
      </c>
      <c r="D54" s="30"/>
      <c r="E54" s="40"/>
      <c r="F54" s="41"/>
      <c r="G54" s="25">
        <v>29900</v>
      </c>
      <c r="H54" s="26"/>
    </row>
    <row r="55" spans="1:8" ht="14">
      <c r="A55" s="17"/>
      <c r="B55" s="1"/>
      <c r="C55" s="19"/>
      <c r="D55" s="30"/>
      <c r="E55" s="40"/>
      <c r="F55" s="41"/>
      <c r="G55" s="25"/>
      <c r="H55" s="26"/>
    </row>
    <row r="56" spans="1:8" s="135" customFormat="1" ht="15">
      <c r="A56" s="6"/>
      <c r="B56" s="130" t="s">
        <v>55</v>
      </c>
      <c r="C56" s="131">
        <f>SUM(C52:C55)</f>
        <v>-89850.479999999923</v>
      </c>
      <c r="D56" s="76">
        <f>SUM(D52:D55)</f>
        <v>0</v>
      </c>
      <c r="E56" s="132"/>
      <c r="F56" s="133"/>
      <c r="G56" s="134">
        <f>SUM(G52:G55)</f>
        <v>-52365.200000000012</v>
      </c>
      <c r="H56" s="134">
        <f>H16+H50</f>
        <v>0</v>
      </c>
    </row>
    <row r="57" spans="1:8" ht="15">
      <c r="A57" s="28"/>
      <c r="B57" s="63"/>
      <c r="C57" s="64"/>
      <c r="D57" s="64"/>
      <c r="E57" s="31"/>
      <c r="F57" s="65"/>
      <c r="G57" s="64"/>
      <c r="H57" s="64"/>
    </row>
    <row r="58" spans="1:8" ht="15">
      <c r="A58" s="28"/>
      <c r="B58" s="63" t="s">
        <v>56</v>
      </c>
      <c r="C58" s="64"/>
      <c r="D58" s="64"/>
      <c r="E58" s="31"/>
      <c r="F58" s="65"/>
      <c r="G58" s="64"/>
      <c r="H58" s="64"/>
    </row>
    <row r="59" spans="1:8" ht="15">
      <c r="A59" s="28"/>
      <c r="B59" s="66" t="s">
        <v>57</v>
      </c>
      <c r="C59" s="67">
        <v>50000</v>
      </c>
      <c r="D59" s="64"/>
      <c r="E59" s="31"/>
      <c r="F59" s="65"/>
      <c r="G59" s="64"/>
      <c r="H59" s="64"/>
    </row>
    <row r="60" spans="1:8" ht="15">
      <c r="A60" s="28"/>
      <c r="B60" s="66" t="s">
        <v>58</v>
      </c>
      <c r="C60" s="67">
        <v>39847.480000000003</v>
      </c>
      <c r="D60" s="64"/>
      <c r="E60" s="31"/>
      <c r="F60" s="65"/>
      <c r="G60" s="64"/>
      <c r="H60" s="64"/>
    </row>
    <row r="61" spans="1:8" ht="15">
      <c r="A61" s="28"/>
      <c r="B61" s="63" t="s">
        <v>59</v>
      </c>
      <c r="C61" s="68">
        <f>SUM(C59:C60)</f>
        <v>89847.48000000001</v>
      </c>
      <c r="D61" s="64"/>
      <c r="E61" s="31"/>
      <c r="F61" s="65"/>
      <c r="G61" s="64"/>
      <c r="H61" s="64"/>
    </row>
    <row r="62" spans="1:8" ht="15">
      <c r="A62" s="28"/>
      <c r="B62" s="63"/>
      <c r="C62" s="69"/>
      <c r="D62" s="64"/>
      <c r="E62" s="31"/>
      <c r="F62" s="65"/>
      <c r="G62" s="64"/>
      <c r="H62" s="64"/>
    </row>
    <row r="63" spans="1:8" ht="30">
      <c r="A63" s="28"/>
      <c r="B63" s="128" t="s">
        <v>175</v>
      </c>
      <c r="C63" s="129">
        <v>39847.480000000003</v>
      </c>
      <c r="D63" s="64"/>
      <c r="E63" s="31"/>
      <c r="F63" s="65"/>
      <c r="G63" s="64"/>
      <c r="H63" s="64"/>
    </row>
    <row r="64" spans="1:8" ht="15">
      <c r="A64" s="28"/>
      <c r="B64" s="63"/>
      <c r="C64" s="69"/>
      <c r="D64" s="64"/>
      <c r="E64" s="31"/>
      <c r="F64" s="65"/>
      <c r="G64" s="64"/>
      <c r="H64" s="64"/>
    </row>
    <row r="65" spans="1:8" ht="15">
      <c r="A65" s="28"/>
      <c r="B65" s="63"/>
      <c r="C65" s="69"/>
      <c r="D65" s="64"/>
      <c r="E65" s="31"/>
      <c r="F65" s="65"/>
      <c r="G65" s="64"/>
      <c r="H65" s="64"/>
    </row>
    <row r="66" spans="1:8" ht="15">
      <c r="A66" s="28"/>
      <c r="B66" s="63"/>
      <c r="C66" s="64"/>
      <c r="D66" s="64"/>
      <c r="E66" s="31"/>
      <c r="F66" s="65"/>
      <c r="G66" s="64"/>
      <c r="H66" s="64"/>
    </row>
    <row r="67" spans="1:8" ht="15">
      <c r="A67" s="28"/>
      <c r="B67" s="70" t="s">
        <v>60</v>
      </c>
      <c r="C67" s="18"/>
      <c r="D67" s="1"/>
      <c r="E67" s="1"/>
      <c r="F67" s="1"/>
      <c r="G67" s="40"/>
      <c r="H67" s="2" t="s">
        <v>61</v>
      </c>
    </row>
    <row r="68" spans="1:8" ht="14">
      <c r="A68" s="28"/>
      <c r="B68" s="4"/>
      <c r="C68" s="71" t="s">
        <v>153</v>
      </c>
      <c r="D68" s="71" t="s">
        <v>62</v>
      </c>
      <c r="E68" s="73" t="s">
        <v>154</v>
      </c>
      <c r="F68" s="1"/>
      <c r="G68" s="1"/>
      <c r="H68" s="2"/>
    </row>
    <row r="69" spans="1:8" ht="14">
      <c r="A69" s="17">
        <v>8610</v>
      </c>
      <c r="B69" s="18" t="s">
        <v>63</v>
      </c>
      <c r="C69" s="19">
        <v>2553</v>
      </c>
      <c r="D69" s="19">
        <f>C69-E69</f>
        <v>2122</v>
      </c>
      <c r="E69" s="19">
        <v>431</v>
      </c>
      <c r="F69" s="1"/>
      <c r="G69" s="1"/>
      <c r="H69" s="1"/>
    </row>
    <row r="70" spans="1:8" ht="14">
      <c r="A70" s="17">
        <v>8615</v>
      </c>
      <c r="B70" s="18" t="s">
        <v>64</v>
      </c>
      <c r="C70" s="74">
        <v>423936.36</v>
      </c>
      <c r="D70" s="19">
        <f>C70-E70</f>
        <v>126441.08999999997</v>
      </c>
      <c r="E70" s="74">
        <v>297495.27</v>
      </c>
      <c r="F70" s="1"/>
      <c r="G70" s="1"/>
      <c r="H70" s="1"/>
    </row>
    <row r="71" spans="1:8" ht="14">
      <c r="A71" s="17">
        <v>8620</v>
      </c>
      <c r="B71" s="18" t="s">
        <v>65</v>
      </c>
      <c r="C71" s="74">
        <v>59769.27</v>
      </c>
      <c r="D71" s="19">
        <f>C71-E71</f>
        <v>-35104.890000000007</v>
      </c>
      <c r="E71" s="74">
        <v>94874.16</v>
      </c>
      <c r="F71" s="1"/>
      <c r="G71" s="1"/>
      <c r="H71" s="1"/>
    </row>
    <row r="72" spans="1:8" ht="14">
      <c r="A72" s="17">
        <v>8625</v>
      </c>
      <c r="B72" s="18" t="s">
        <v>66</v>
      </c>
      <c r="C72" s="74">
        <v>199683.94</v>
      </c>
      <c r="D72" s="19">
        <f>C72-E72</f>
        <v>19.970000000001164</v>
      </c>
      <c r="E72" s="74">
        <v>199663.97</v>
      </c>
      <c r="F72" s="1"/>
      <c r="G72" s="1"/>
      <c r="H72" s="1"/>
    </row>
    <row r="73" spans="1:8" ht="14">
      <c r="A73" s="17">
        <v>8630</v>
      </c>
      <c r="B73" s="18" t="s">
        <v>67</v>
      </c>
      <c r="C73" s="74">
        <v>2961.5</v>
      </c>
      <c r="D73" s="19">
        <f>C73-E73</f>
        <v>-5870.6900000000005</v>
      </c>
      <c r="E73" s="74">
        <v>8832.19</v>
      </c>
      <c r="F73" s="1"/>
      <c r="G73" s="1"/>
      <c r="H73" s="1"/>
    </row>
    <row r="74" spans="1:8" ht="15">
      <c r="A74" s="28"/>
      <c r="B74" s="75" t="s">
        <v>68</v>
      </c>
      <c r="C74" s="76">
        <f>SUM(C69:C73)</f>
        <v>688904.07000000007</v>
      </c>
      <c r="D74" s="76">
        <f>SUM(D69:D73)</f>
        <v>87607.479999999952</v>
      </c>
      <c r="E74" s="76">
        <f>SUM(E69:E73)</f>
        <v>601296.59</v>
      </c>
      <c r="F74" s="1"/>
      <c r="G74" s="1"/>
      <c r="H74" s="1"/>
    </row>
    <row r="75" spans="1:8" ht="15">
      <c r="A75" s="28"/>
      <c r="B75" s="77"/>
      <c r="C75" s="64"/>
      <c r="D75" s="64"/>
      <c r="E75" s="64"/>
      <c r="F75" s="1"/>
      <c r="G75" s="1"/>
      <c r="H75" s="1"/>
    </row>
    <row r="76" spans="1:8" ht="15">
      <c r="A76" s="28"/>
      <c r="B76" s="77"/>
      <c r="C76" s="64"/>
      <c r="D76" s="64"/>
      <c r="E76" s="64"/>
      <c r="F76" s="1"/>
      <c r="G76" s="1"/>
      <c r="H76" s="1"/>
    </row>
    <row r="77" spans="1:8" ht="15">
      <c r="A77" s="28"/>
      <c r="B77" s="77"/>
      <c r="C77" s="64"/>
      <c r="D77" s="64"/>
      <c r="E77" s="64"/>
      <c r="F77" s="1"/>
      <c r="G77" s="1"/>
      <c r="H77" s="1"/>
    </row>
    <row r="78" spans="1:8" ht="15">
      <c r="A78" s="28"/>
      <c r="B78" s="70" t="s">
        <v>69</v>
      </c>
      <c r="C78" s="18"/>
      <c r="D78" s="18"/>
      <c r="E78" s="18"/>
      <c r="F78" s="1"/>
      <c r="G78" s="1"/>
      <c r="H78" s="2"/>
    </row>
    <row r="79" spans="1:8" ht="14">
      <c r="A79" s="28"/>
      <c r="B79" s="4" t="s">
        <v>70</v>
      </c>
      <c r="C79" s="18"/>
      <c r="D79" s="71"/>
      <c r="E79" s="18"/>
      <c r="F79" s="1"/>
      <c r="G79" s="1"/>
      <c r="H79" s="2"/>
    </row>
    <row r="80" spans="1:8" ht="14">
      <c r="A80" s="17">
        <v>9010</v>
      </c>
      <c r="B80" s="18" t="s">
        <v>155</v>
      </c>
      <c r="C80" s="78">
        <f>E82</f>
        <v>-299070.59000000003</v>
      </c>
      <c r="D80" s="19">
        <v>0</v>
      </c>
      <c r="E80" s="19">
        <v>-290705.39</v>
      </c>
      <c r="F80" s="79"/>
      <c r="G80" s="1"/>
      <c r="H80" s="2"/>
    </row>
    <row r="81" spans="1:8" ht="14">
      <c r="A81" s="28"/>
      <c r="B81" s="18" t="s">
        <v>71</v>
      </c>
      <c r="C81" s="80">
        <f>-C60</f>
        <v>-39847.480000000003</v>
      </c>
      <c r="D81" s="19">
        <f>C81</f>
        <v>-39847.480000000003</v>
      </c>
      <c r="E81" s="29">
        <v>-8365.2000000000007</v>
      </c>
      <c r="F81" s="81"/>
      <c r="G81" s="1"/>
      <c r="H81" s="2"/>
    </row>
    <row r="82" spans="1:8" ht="14">
      <c r="A82" s="28"/>
      <c r="B82" s="4" t="s">
        <v>173</v>
      </c>
      <c r="C82" s="82">
        <f>SUM(C80:C81)</f>
        <v>-338918.07</v>
      </c>
      <c r="D82" s="82">
        <f>SUM(D80:D81)</f>
        <v>-39847.480000000003</v>
      </c>
      <c r="E82" s="82">
        <f>SUM(E80:E81)</f>
        <v>-299070.59000000003</v>
      </c>
      <c r="F82" s="81"/>
      <c r="G82" s="1"/>
      <c r="H82" s="2"/>
    </row>
    <row r="83" spans="1:8" ht="28">
      <c r="A83" s="28"/>
      <c r="B83" s="18" t="s">
        <v>72</v>
      </c>
      <c r="C83" s="83"/>
      <c r="D83" s="83"/>
      <c r="E83" s="83"/>
      <c r="F83" s="81"/>
      <c r="G83" s="1"/>
      <c r="H83" s="2"/>
    </row>
    <row r="84" spans="1:8" ht="14">
      <c r="A84" s="17">
        <v>9030</v>
      </c>
      <c r="B84" s="18" t="s">
        <v>73</v>
      </c>
      <c r="C84" s="78">
        <f>+E84+D84</f>
        <v>-30000</v>
      </c>
      <c r="D84" s="19">
        <v>0</v>
      </c>
      <c r="E84" s="19">
        <v>-30000</v>
      </c>
      <c r="F84" s="81"/>
      <c r="G84" s="1"/>
      <c r="H84" s="2"/>
    </row>
    <row r="85" spans="1:8" ht="14">
      <c r="A85" s="28" t="s">
        <v>74</v>
      </c>
      <c r="B85" s="18" t="s">
        <v>75</v>
      </c>
      <c r="C85" s="84">
        <f>D85+E85</f>
        <v>-200000</v>
      </c>
      <c r="D85" s="19">
        <v>-50000</v>
      </c>
      <c r="E85" s="84">
        <v>-150000</v>
      </c>
      <c r="F85" s="81"/>
      <c r="G85" s="1"/>
      <c r="H85" s="2"/>
    </row>
    <row r="86" spans="1:8" ht="14">
      <c r="A86" s="28"/>
      <c r="B86" s="4" t="s">
        <v>174</v>
      </c>
      <c r="C86" s="85">
        <f>SUM(C82:C85)</f>
        <v>-568918.07000000007</v>
      </c>
      <c r="D86" s="85">
        <f>SUM(D82:D85)</f>
        <v>-89847.48000000001</v>
      </c>
      <c r="E86" s="85">
        <f>SUM(E82:E85)</f>
        <v>-479070.59</v>
      </c>
      <c r="F86" s="81"/>
      <c r="G86" s="1"/>
      <c r="H86" s="2"/>
    </row>
    <row r="87" spans="1:8" ht="14">
      <c r="A87" s="28"/>
      <c r="B87" s="4"/>
      <c r="C87" s="83"/>
      <c r="D87" s="83"/>
      <c r="E87" s="83"/>
      <c r="F87" s="81"/>
      <c r="G87" s="1"/>
      <c r="H87" s="2"/>
    </row>
    <row r="88" spans="1:8" ht="14">
      <c r="A88" s="28"/>
      <c r="B88" s="4" t="s">
        <v>76</v>
      </c>
      <c r="C88" s="18"/>
      <c r="D88" s="18"/>
      <c r="E88" s="18"/>
      <c r="F88" s="1"/>
      <c r="G88" s="1"/>
      <c r="H88" s="2"/>
    </row>
    <row r="89" spans="1:8" ht="14">
      <c r="A89" s="17">
        <v>9720</v>
      </c>
      <c r="B89" s="18" t="s">
        <v>77</v>
      </c>
      <c r="C89" s="78">
        <v>-78750</v>
      </c>
      <c r="D89" s="19">
        <f>C89-E89</f>
        <v>750</v>
      </c>
      <c r="E89" s="78">
        <v>-79500</v>
      </c>
      <c r="F89" s="1"/>
      <c r="G89" s="1"/>
      <c r="H89" s="2"/>
    </row>
    <row r="90" spans="1:8" ht="14">
      <c r="A90" s="17">
        <v>9730</v>
      </c>
      <c r="B90" s="18" t="s">
        <v>78</v>
      </c>
      <c r="C90" s="78">
        <v>-41236</v>
      </c>
      <c r="D90" s="19">
        <f>C90-E90</f>
        <v>1490</v>
      </c>
      <c r="E90" s="78">
        <v>-42726</v>
      </c>
      <c r="F90" s="1"/>
      <c r="G90" s="1"/>
      <c r="H90" s="2"/>
    </row>
    <row r="91" spans="1:8" ht="14">
      <c r="A91" s="28"/>
      <c r="B91" s="4" t="s">
        <v>79</v>
      </c>
      <c r="C91" s="87">
        <f>+SUM(C89:C90)</f>
        <v>-119986</v>
      </c>
      <c r="D91" s="87">
        <f>D89+D90</f>
        <v>2240</v>
      </c>
      <c r="E91" s="87">
        <f>E89+E90</f>
        <v>-122226</v>
      </c>
      <c r="F91" s="1"/>
      <c r="G91" s="1"/>
      <c r="H91" s="2"/>
    </row>
    <row r="92" spans="1:8" ht="15">
      <c r="A92" s="18"/>
      <c r="B92" s="75" t="s">
        <v>80</v>
      </c>
      <c r="C92" s="76">
        <f>C86+C91</f>
        <v>-688904.07000000007</v>
      </c>
      <c r="D92" s="76">
        <f>D86+D91</f>
        <v>-87607.48000000001</v>
      </c>
      <c r="E92" s="76">
        <f>E86+E91</f>
        <v>-601296.59000000008</v>
      </c>
      <c r="F92" s="1"/>
      <c r="G92" s="1"/>
      <c r="H92" s="2"/>
    </row>
    <row r="93" spans="1:8" ht="15">
      <c r="A93" s="18"/>
      <c r="B93" s="77"/>
      <c r="C93" s="64"/>
      <c r="D93" s="64"/>
      <c r="E93" s="64"/>
      <c r="F93" s="1"/>
      <c r="G93" s="1"/>
      <c r="H93" s="2"/>
    </row>
    <row r="94" spans="1:8" ht="15">
      <c r="A94" s="18"/>
      <c r="B94" s="77"/>
      <c r="C94" s="64"/>
      <c r="D94" s="64"/>
      <c r="E94" s="64"/>
      <c r="F94" s="1"/>
      <c r="G94" s="1"/>
      <c r="H94" s="2"/>
    </row>
    <row r="95" spans="1:8" ht="14">
      <c r="A95" s="18"/>
      <c r="B95" s="1"/>
      <c r="C95" s="1"/>
      <c r="D95" s="1"/>
      <c r="E95" s="1"/>
      <c r="F95" s="1"/>
      <c r="G95" s="1"/>
      <c r="H95" s="1"/>
    </row>
    <row r="96" spans="1:8" ht="17">
      <c r="A96" s="18"/>
      <c r="B96" s="88" t="s">
        <v>81</v>
      </c>
      <c r="C96" s="64"/>
      <c r="D96" s="64"/>
      <c r="E96" s="64"/>
      <c r="F96" s="1"/>
      <c r="G96" s="1"/>
      <c r="H96" s="2"/>
    </row>
    <row r="97" spans="1:10" ht="14">
      <c r="A97" s="18"/>
      <c r="B97" s="1" t="s">
        <v>133</v>
      </c>
      <c r="C97" s="1"/>
      <c r="D97" s="1"/>
      <c r="E97" s="1"/>
      <c r="F97" s="1"/>
      <c r="G97" s="1"/>
      <c r="H97" s="1"/>
    </row>
    <row r="98" spans="1:10" ht="14">
      <c r="A98" s="18"/>
      <c r="B98" s="1" t="s">
        <v>132</v>
      </c>
      <c r="C98" s="1"/>
      <c r="D98" s="1"/>
      <c r="E98" s="1"/>
      <c r="F98" s="1"/>
      <c r="G98" s="1"/>
      <c r="H98" s="1"/>
    </row>
    <row r="99" spans="1:10" ht="14">
      <c r="A99" s="18"/>
      <c r="B99" s="1" t="s">
        <v>134</v>
      </c>
      <c r="C99" s="1"/>
      <c r="D99" s="1"/>
      <c r="E99" s="1"/>
      <c r="F99" s="1"/>
      <c r="G99" s="1"/>
      <c r="H99" s="1"/>
    </row>
    <row r="100" spans="1:10" ht="14">
      <c r="A100" s="18"/>
      <c r="B100" s="1" t="s">
        <v>135</v>
      </c>
      <c r="C100" s="1"/>
      <c r="D100" s="1"/>
      <c r="E100" s="1"/>
      <c r="F100" s="1"/>
      <c r="G100" s="1"/>
      <c r="H100" s="1"/>
    </row>
    <row r="101" spans="1:10" ht="14">
      <c r="A101" s="18"/>
      <c r="B101" s="1" t="s">
        <v>82</v>
      </c>
      <c r="C101" s="1"/>
      <c r="D101" s="1"/>
      <c r="E101" s="1"/>
      <c r="F101" s="1"/>
      <c r="G101" s="1"/>
      <c r="H101" s="1"/>
    </row>
    <row r="102" spans="1:10" ht="14">
      <c r="A102" s="18"/>
      <c r="B102" s="89"/>
      <c r="C102" s="89"/>
      <c r="D102" s="89"/>
      <c r="E102" s="89"/>
      <c r="F102" s="89"/>
      <c r="G102" s="89"/>
      <c r="H102" s="89"/>
    </row>
    <row r="103" spans="1:10" ht="15">
      <c r="A103" s="18"/>
      <c r="B103" s="90" t="s">
        <v>83</v>
      </c>
      <c r="C103" s="64"/>
      <c r="D103" s="64"/>
      <c r="E103" s="64"/>
      <c r="F103" s="1"/>
      <c r="G103" s="1"/>
      <c r="H103" s="2"/>
    </row>
    <row r="104" spans="1:10" ht="16">
      <c r="A104" s="18"/>
      <c r="B104" s="1" t="s">
        <v>141</v>
      </c>
      <c r="C104" s="1"/>
      <c r="D104" s="1"/>
      <c r="E104" s="1"/>
      <c r="F104" s="1"/>
      <c r="G104" s="1"/>
      <c r="H104" s="1"/>
      <c r="I104" s="1"/>
      <c r="J104" s="1"/>
    </row>
    <row r="105" spans="1:10" ht="14">
      <c r="A105" s="18"/>
      <c r="B105" s="1" t="s">
        <v>136</v>
      </c>
      <c r="C105" s="1"/>
      <c r="D105" s="1"/>
      <c r="E105" s="1"/>
      <c r="F105" s="1"/>
      <c r="G105" s="1"/>
      <c r="H105" s="1"/>
      <c r="I105" s="1"/>
    </row>
    <row r="106" spans="1:10" ht="14">
      <c r="A106" s="18"/>
      <c r="B106" s="1" t="s">
        <v>137</v>
      </c>
      <c r="C106" s="1"/>
      <c r="D106" s="1"/>
      <c r="E106" s="1"/>
      <c r="F106" s="1"/>
      <c r="G106" s="1"/>
      <c r="H106" s="1"/>
    </row>
    <row r="107" spans="1:10" ht="14">
      <c r="A107" s="18"/>
      <c r="B107" s="1" t="s">
        <v>138</v>
      </c>
      <c r="C107" s="1"/>
      <c r="D107" s="1"/>
      <c r="E107" s="1"/>
      <c r="F107" s="1"/>
      <c r="G107" s="1"/>
      <c r="H107" s="1"/>
    </row>
    <row r="108" spans="1:10" ht="14">
      <c r="A108" s="18"/>
      <c r="B108" s="1" t="s">
        <v>84</v>
      </c>
      <c r="C108" s="1"/>
      <c r="D108" s="1"/>
      <c r="E108" s="1"/>
      <c r="F108" s="1"/>
      <c r="G108" s="1"/>
      <c r="H108" s="1"/>
    </row>
    <row r="109" spans="1:10" ht="14">
      <c r="A109" s="18"/>
      <c r="B109" s="1"/>
      <c r="C109" s="1"/>
      <c r="D109" s="1"/>
      <c r="E109" s="1"/>
      <c r="F109" s="1"/>
      <c r="G109" s="1"/>
      <c r="H109" s="1"/>
    </row>
    <row r="110" spans="1:10" ht="15">
      <c r="A110" s="18"/>
      <c r="B110" s="91" t="s">
        <v>85</v>
      </c>
      <c r="C110" s="64"/>
      <c r="D110" s="64"/>
      <c r="E110" s="64"/>
      <c r="F110" s="1"/>
      <c r="G110" s="1"/>
      <c r="H110" s="2"/>
    </row>
    <row r="111" spans="1:10" ht="15" customHeight="1">
      <c r="A111" s="18"/>
      <c r="B111" s="1" t="s">
        <v>139</v>
      </c>
      <c r="C111" s="1"/>
      <c r="D111" s="1"/>
      <c r="E111" s="1"/>
      <c r="F111" s="1"/>
      <c r="G111" s="1"/>
      <c r="H111" s="1"/>
    </row>
    <row r="112" spans="1:10" ht="15" customHeight="1">
      <c r="A112" s="18"/>
      <c r="B112" s="1" t="s">
        <v>140</v>
      </c>
      <c r="C112" s="1"/>
      <c r="D112" s="1"/>
      <c r="E112" s="1"/>
      <c r="F112" s="1"/>
      <c r="G112" s="1"/>
      <c r="H112" s="1"/>
    </row>
    <row r="113" spans="1:8" ht="14">
      <c r="A113" s="18"/>
      <c r="B113" s="92"/>
      <c r="C113" s="92"/>
      <c r="D113" s="92"/>
      <c r="E113" s="92"/>
      <c r="F113" s="92"/>
      <c r="G113" s="92"/>
      <c r="H113" s="92"/>
    </row>
    <row r="114" spans="1:8" ht="15">
      <c r="A114" s="18"/>
      <c r="B114" s="91" t="s">
        <v>86</v>
      </c>
      <c r="C114" s="64"/>
      <c r="D114" s="64"/>
      <c r="E114" s="64"/>
      <c r="F114" s="1"/>
      <c r="G114" s="1"/>
      <c r="H114" s="2"/>
    </row>
    <row r="115" spans="1:8" ht="15" customHeight="1">
      <c r="A115" s="18"/>
      <c r="B115" s="1" t="s">
        <v>142</v>
      </c>
      <c r="C115" s="1"/>
      <c r="D115" s="1"/>
      <c r="E115" s="1"/>
      <c r="F115" s="1"/>
      <c r="G115" s="1"/>
      <c r="H115" s="1"/>
    </row>
    <row r="116" spans="1:8" ht="15" customHeight="1">
      <c r="A116" s="18"/>
      <c r="B116" s="1" t="s">
        <v>143</v>
      </c>
      <c r="C116" s="1"/>
      <c r="D116" s="1"/>
      <c r="E116" s="1"/>
      <c r="F116" s="1"/>
      <c r="G116" s="1"/>
      <c r="H116" s="1"/>
    </row>
    <row r="117" spans="1:8" ht="14">
      <c r="A117" s="18"/>
      <c r="B117" s="92"/>
      <c r="C117" s="92"/>
      <c r="D117" s="92"/>
      <c r="E117" s="92"/>
      <c r="F117" s="92"/>
      <c r="G117" s="92"/>
      <c r="H117" s="92"/>
    </row>
    <row r="118" spans="1:8" ht="14">
      <c r="A118" s="1"/>
      <c r="B118" s="1"/>
      <c r="C118" s="1"/>
      <c r="D118" s="93"/>
      <c r="E118" s="1"/>
      <c r="F118" s="1"/>
      <c r="G118" s="1"/>
      <c r="H118" s="2"/>
    </row>
    <row r="119" spans="1:8" ht="14">
      <c r="A119" s="1"/>
      <c r="B119" s="94" t="s">
        <v>156</v>
      </c>
      <c r="E119" s="95"/>
      <c r="G119" s="1"/>
    </row>
    <row r="120" spans="1:8" ht="14">
      <c r="A120" s="1"/>
      <c r="B120" s="94"/>
      <c r="G120" s="1"/>
    </row>
    <row r="121" spans="1:8" ht="14">
      <c r="A121" s="1"/>
      <c r="B121" s="94" t="s">
        <v>87</v>
      </c>
    </row>
    <row r="122" spans="1:8" ht="14">
      <c r="A122" s="1"/>
      <c r="B122" s="1" t="s">
        <v>157</v>
      </c>
    </row>
    <row r="123" spans="1:8" ht="14">
      <c r="A123" s="1"/>
      <c r="B123" s="1" t="s">
        <v>88</v>
      </c>
      <c r="D123" s="96">
        <v>67051.520000000004</v>
      </c>
    </row>
    <row r="124" spans="1:8" ht="14">
      <c r="A124" s="1"/>
      <c r="B124" s="1" t="s">
        <v>89</v>
      </c>
      <c r="D124" s="96">
        <v>17498.25</v>
      </c>
    </row>
    <row r="125" spans="1:8" ht="14">
      <c r="A125" s="1"/>
      <c r="B125" s="72" t="s">
        <v>90</v>
      </c>
      <c r="D125" s="97">
        <f>+D123+D124</f>
        <v>84549.77</v>
      </c>
    </row>
    <row r="126" spans="1:8" ht="14">
      <c r="A126" s="1"/>
      <c r="B126" s="94"/>
    </row>
    <row r="127" spans="1:8" ht="14">
      <c r="A127" s="1"/>
      <c r="B127" s="1" t="s">
        <v>91</v>
      </c>
      <c r="C127" s="1"/>
    </row>
    <row r="128" spans="1:8" ht="14">
      <c r="A128" s="1"/>
      <c r="B128" s="1" t="s">
        <v>92</v>
      </c>
      <c r="C128" s="1"/>
    </row>
    <row r="129" spans="1:13" ht="14">
      <c r="A129" s="1"/>
      <c r="B129" s="1" t="s">
        <v>179</v>
      </c>
      <c r="C129" s="1"/>
      <c r="H129" s="98"/>
      <c r="M129" s="1"/>
    </row>
    <row r="130" spans="1:13" ht="14">
      <c r="A130" s="1"/>
      <c r="B130" s="1" t="s">
        <v>180</v>
      </c>
      <c r="C130" s="1"/>
      <c r="H130" s="98"/>
      <c r="M130" s="1"/>
    </row>
    <row r="131" spans="1:13" ht="14">
      <c r="A131" s="1"/>
      <c r="B131" s="1"/>
      <c r="C131" s="1"/>
      <c r="H131" s="98"/>
      <c r="M131" s="1"/>
    </row>
    <row r="132" spans="1:13" ht="14">
      <c r="A132" s="1"/>
      <c r="B132" s="1"/>
      <c r="C132" s="1"/>
      <c r="H132" s="98"/>
      <c r="M132" s="1"/>
    </row>
    <row r="133" spans="1:13" ht="14">
      <c r="A133" s="1"/>
      <c r="B133" s="1"/>
      <c r="C133" s="1"/>
      <c r="H133" s="98"/>
      <c r="M133" s="1"/>
    </row>
    <row r="134" spans="1:13" ht="14">
      <c r="A134" s="1"/>
      <c r="B134" s="1"/>
      <c r="C134" s="1"/>
      <c r="H134" s="98"/>
      <c r="M134" s="1"/>
    </row>
    <row r="135" spans="1:13" ht="14">
      <c r="A135" s="1"/>
      <c r="B135" s="1"/>
      <c r="C135" s="1"/>
    </row>
    <row r="136" spans="1:13" ht="14">
      <c r="A136" s="1"/>
      <c r="B136" s="72" t="s">
        <v>93</v>
      </c>
    </row>
    <row r="137" spans="1:13" ht="14">
      <c r="A137" s="1"/>
      <c r="B137" s="72" t="s">
        <v>94</v>
      </c>
    </row>
    <row r="138" spans="1:13" ht="14">
      <c r="A138" s="1"/>
      <c r="B138" s="1" t="s">
        <v>95</v>
      </c>
    </row>
    <row r="139" spans="1:13" ht="14">
      <c r="A139" s="1"/>
      <c r="B139" s="1" t="s">
        <v>158</v>
      </c>
      <c r="D139" s="99">
        <v>30000</v>
      </c>
    </row>
    <row r="140" spans="1:13" ht="14">
      <c r="A140" s="1"/>
      <c r="B140" s="1" t="s">
        <v>159</v>
      </c>
      <c r="D140" s="99">
        <v>0</v>
      </c>
    </row>
    <row r="141" spans="1:13" ht="14">
      <c r="A141" s="1"/>
      <c r="B141" s="1" t="s">
        <v>160</v>
      </c>
      <c r="D141" s="100">
        <f>SUM(D139:D140)</f>
        <v>30000</v>
      </c>
    </row>
    <row r="142" spans="1:13" ht="14">
      <c r="A142" s="1"/>
      <c r="B142" s="1"/>
      <c r="D142" s="101"/>
    </row>
    <row r="143" spans="1:13" ht="14">
      <c r="A143" s="1"/>
      <c r="B143" s="1"/>
      <c r="D143" s="101"/>
    </row>
    <row r="144" spans="1:13" ht="14">
      <c r="A144" s="1"/>
      <c r="B144" s="72" t="s">
        <v>96</v>
      </c>
      <c r="D144" s="101"/>
    </row>
    <row r="145" spans="1:4" ht="14">
      <c r="A145" s="1"/>
      <c r="B145" s="86" t="s">
        <v>97</v>
      </c>
    </row>
    <row r="146" spans="1:4" ht="14">
      <c r="A146" s="1"/>
      <c r="B146" s="86" t="s">
        <v>98</v>
      </c>
    </row>
    <row r="147" spans="1:4" ht="14">
      <c r="A147" s="1"/>
      <c r="B147" s="1" t="s">
        <v>161</v>
      </c>
      <c r="D147" s="99">
        <v>150000</v>
      </c>
    </row>
    <row r="148" spans="1:4" ht="14">
      <c r="A148" s="1"/>
      <c r="B148" s="1" t="s">
        <v>159</v>
      </c>
      <c r="D148" s="99">
        <v>50000</v>
      </c>
    </row>
    <row r="149" spans="1:4" ht="14">
      <c r="A149" s="1"/>
      <c r="B149" s="1" t="s">
        <v>162</v>
      </c>
      <c r="D149" s="100">
        <f>SUM(D147:D148)</f>
        <v>200000</v>
      </c>
    </row>
    <row r="150" spans="1:4" ht="14">
      <c r="A150" s="1"/>
      <c r="B150" s="1"/>
      <c r="D150" s="101"/>
    </row>
    <row r="151" spans="1:4" ht="14">
      <c r="A151" s="1"/>
      <c r="B151" s="1"/>
    </row>
    <row r="152" spans="1:4" ht="14">
      <c r="A152" s="1"/>
      <c r="B152" s="72" t="s">
        <v>99</v>
      </c>
    </row>
    <row r="153" spans="1:4" ht="14">
      <c r="A153" s="1"/>
      <c r="B153" s="86" t="s">
        <v>163</v>
      </c>
      <c r="D153" s="99">
        <v>79500</v>
      </c>
    </row>
    <row r="154" spans="1:4" ht="14">
      <c r="A154" s="1"/>
      <c r="B154" s="86" t="s">
        <v>100</v>
      </c>
      <c r="D154" s="99">
        <v>-30750</v>
      </c>
    </row>
    <row r="155" spans="1:4" ht="14">
      <c r="A155" s="1"/>
      <c r="B155" s="86" t="s">
        <v>181</v>
      </c>
      <c r="D155" s="99">
        <v>30000</v>
      </c>
    </row>
    <row r="156" spans="1:4" ht="14">
      <c r="A156" s="1"/>
      <c r="B156" s="86" t="s">
        <v>164</v>
      </c>
      <c r="D156" s="100">
        <f>D153+D154+D155</f>
        <v>78750</v>
      </c>
    </row>
    <row r="157" spans="1:4" ht="14">
      <c r="A157" s="1"/>
      <c r="B157" s="86"/>
      <c r="D157" s="101"/>
    </row>
    <row r="158" spans="1:4" ht="14">
      <c r="A158" s="1"/>
      <c r="B158" s="86"/>
      <c r="D158" s="101"/>
    </row>
    <row r="159" spans="1:4" ht="14">
      <c r="A159" s="1"/>
      <c r="B159" s="1" t="s">
        <v>172</v>
      </c>
      <c r="D159" s="101"/>
    </row>
    <row r="160" spans="1:4" ht="14">
      <c r="A160" s="1"/>
      <c r="B160" s="1" t="s">
        <v>177</v>
      </c>
      <c r="D160" s="101"/>
    </row>
    <row r="161" spans="1:8" ht="14">
      <c r="A161" s="1"/>
      <c r="B161" s="86" t="s">
        <v>165</v>
      </c>
      <c r="D161" s="101">
        <v>42726</v>
      </c>
    </row>
    <row r="162" spans="1:8" ht="14">
      <c r="A162" s="1"/>
      <c r="B162" s="86" t="s">
        <v>166</v>
      </c>
      <c r="D162" s="101">
        <v>6700</v>
      </c>
    </row>
    <row r="163" spans="1:8" ht="14">
      <c r="A163" s="1"/>
      <c r="B163" s="1" t="s">
        <v>167</v>
      </c>
      <c r="D163" s="102">
        <v>-8190</v>
      </c>
    </row>
    <row r="164" spans="1:8" ht="14">
      <c r="A164" s="1"/>
      <c r="B164" s="1" t="s">
        <v>168</v>
      </c>
      <c r="D164" s="103">
        <f>D161+D162+D163</f>
        <v>41236</v>
      </c>
    </row>
    <row r="165" spans="1:8" ht="14">
      <c r="A165" s="1"/>
      <c r="B165" s="72"/>
    </row>
    <row r="166" spans="1:8" ht="14">
      <c r="A166" s="1"/>
      <c r="B166" s="104"/>
      <c r="C166" s="104"/>
      <c r="D166" s="105"/>
      <c r="E166" s="104"/>
      <c r="F166" s="104"/>
      <c r="G166" s="104"/>
      <c r="H166" s="104"/>
    </row>
    <row r="167" spans="1:8" ht="19">
      <c r="A167" s="1"/>
      <c r="B167" s="106" t="s">
        <v>101</v>
      </c>
      <c r="C167" s="107"/>
      <c r="D167" s="107"/>
      <c r="E167" s="107"/>
      <c r="F167" s="104"/>
      <c r="G167" s="104"/>
      <c r="H167" s="108"/>
    </row>
    <row r="168" spans="1:8" ht="15">
      <c r="A168" s="1"/>
      <c r="B168" s="109" t="s">
        <v>81</v>
      </c>
      <c r="C168" s="107"/>
      <c r="D168" s="107"/>
      <c r="E168" s="107"/>
      <c r="F168" s="104"/>
      <c r="G168" s="104"/>
      <c r="H168" s="108"/>
    </row>
    <row r="169" spans="1:8" ht="14">
      <c r="A169" s="1"/>
      <c r="B169" s="110" t="s">
        <v>102</v>
      </c>
      <c r="C169" s="110"/>
      <c r="D169" s="110"/>
      <c r="E169" s="110"/>
      <c r="F169" s="110"/>
      <c r="G169" s="104"/>
      <c r="H169" s="108"/>
    </row>
    <row r="170" spans="1:8" ht="12.75" customHeight="1">
      <c r="A170" s="1"/>
      <c r="B170" s="110" t="s">
        <v>103</v>
      </c>
      <c r="C170" s="110"/>
      <c r="D170" s="110"/>
      <c r="E170" s="110"/>
      <c r="F170" s="110"/>
      <c r="G170" s="110"/>
      <c r="H170" s="110"/>
    </row>
    <row r="171" spans="1:8" ht="14">
      <c r="A171" s="1"/>
      <c r="B171" s="136" t="s">
        <v>104</v>
      </c>
      <c r="C171" s="136"/>
      <c r="D171" s="136"/>
      <c r="E171" s="136"/>
      <c r="F171" s="136"/>
      <c r="G171" s="136"/>
      <c r="H171" s="136"/>
    </row>
    <row r="172" spans="1:8" ht="14">
      <c r="A172" s="1"/>
      <c r="B172" s="110" t="s">
        <v>144</v>
      </c>
      <c r="C172" s="110"/>
      <c r="D172" s="110"/>
      <c r="E172" s="110"/>
      <c r="F172" s="110"/>
      <c r="G172" s="110"/>
      <c r="H172" s="110"/>
    </row>
    <row r="173" spans="1:8" ht="14">
      <c r="A173" s="1"/>
      <c r="B173" s="110" t="s">
        <v>145</v>
      </c>
      <c r="C173" s="110"/>
      <c r="D173" s="110"/>
      <c r="E173" s="110"/>
      <c r="F173" s="110"/>
      <c r="G173" s="110"/>
      <c r="H173" s="110"/>
    </row>
    <row r="174" spans="1:8" ht="14">
      <c r="A174" s="1"/>
      <c r="B174" s="110" t="s">
        <v>146</v>
      </c>
      <c r="C174" s="110"/>
      <c r="D174" s="110"/>
      <c r="E174" s="110"/>
      <c r="F174" s="110"/>
      <c r="G174" s="110"/>
      <c r="H174" s="110"/>
    </row>
    <row r="175" spans="1:8" ht="12.75" customHeight="1">
      <c r="A175" s="1"/>
      <c r="B175" s="137" t="s">
        <v>147</v>
      </c>
      <c r="C175" s="137"/>
      <c r="D175" s="137"/>
      <c r="E175" s="137"/>
      <c r="F175" s="137"/>
      <c r="G175" s="137"/>
      <c r="H175" s="137"/>
    </row>
    <row r="176" spans="1:8" ht="12.75" customHeight="1">
      <c r="A176" s="1"/>
      <c r="B176" s="111"/>
      <c r="C176" s="111"/>
      <c r="D176" s="111"/>
      <c r="E176" s="111"/>
      <c r="F176" s="111"/>
      <c r="G176" s="111"/>
      <c r="H176" s="111"/>
    </row>
    <row r="177" spans="1:8" ht="14">
      <c r="A177" s="1"/>
      <c r="B177" s="111"/>
      <c r="C177" s="111"/>
      <c r="D177" s="111"/>
      <c r="E177" s="111"/>
      <c r="F177" s="111"/>
      <c r="G177" s="111"/>
      <c r="H177" s="111"/>
    </row>
    <row r="178" spans="1:8" ht="14">
      <c r="A178" s="1"/>
      <c r="B178" s="72" t="s">
        <v>176</v>
      </c>
      <c r="C178" s="72"/>
      <c r="D178" s="72"/>
      <c r="E178" s="1"/>
    </row>
    <row r="179" spans="1:8" ht="14">
      <c r="A179" s="1"/>
      <c r="B179" s="72"/>
      <c r="C179" s="72"/>
      <c r="D179" s="72"/>
      <c r="E179" s="1"/>
    </row>
    <row r="180" spans="1:8" ht="14">
      <c r="A180" s="1"/>
      <c r="B180" s="1"/>
      <c r="C180" s="1"/>
      <c r="D180" s="1"/>
      <c r="E180" s="1"/>
      <c r="F180" s="1"/>
      <c r="H180" s="2"/>
    </row>
    <row r="181" spans="1:8" ht="14">
      <c r="A181" s="1"/>
      <c r="B181" s="1" t="s">
        <v>105</v>
      </c>
      <c r="C181" s="1" t="s">
        <v>106</v>
      </c>
      <c r="D181" s="1"/>
      <c r="E181" s="1" t="s">
        <v>107</v>
      </c>
      <c r="F181" s="1"/>
      <c r="G181" s="1" t="s">
        <v>108</v>
      </c>
      <c r="H181" s="2"/>
    </row>
    <row r="182" spans="1:8" ht="14">
      <c r="A182" s="1"/>
      <c r="B182" s="1" t="s">
        <v>109</v>
      </c>
      <c r="C182" s="1" t="s">
        <v>110</v>
      </c>
      <c r="D182" s="1"/>
      <c r="E182" s="1" t="s">
        <v>111</v>
      </c>
      <c r="F182" s="1"/>
      <c r="G182" s="1" t="s">
        <v>112</v>
      </c>
      <c r="H182" s="1"/>
    </row>
    <row r="183" spans="1:8" ht="14">
      <c r="A183" s="1"/>
      <c r="B183" s="1"/>
      <c r="C183" s="1"/>
      <c r="D183" s="1"/>
      <c r="E183" s="1"/>
      <c r="F183" s="1"/>
      <c r="G183" s="1"/>
      <c r="H183" s="2"/>
    </row>
    <row r="184" spans="1:8" ht="14">
      <c r="A184" s="1"/>
      <c r="B184" s="1"/>
      <c r="C184" s="1"/>
      <c r="D184" s="1"/>
      <c r="E184" s="1"/>
      <c r="F184" s="1"/>
      <c r="G184" s="1"/>
      <c r="H184" s="2"/>
    </row>
    <row r="185" spans="1:8" ht="14">
      <c r="A185" s="1"/>
      <c r="B185" s="1"/>
      <c r="C185" s="1"/>
      <c r="D185" s="1"/>
      <c r="E185" s="1"/>
      <c r="F185" s="1"/>
      <c r="G185" s="1"/>
      <c r="H185" s="2"/>
    </row>
    <row r="186" spans="1:8" ht="14">
      <c r="A186" s="1"/>
      <c r="B186" s="1" t="s">
        <v>113</v>
      </c>
      <c r="C186" s="1" t="s">
        <v>114</v>
      </c>
      <c r="D186" s="1"/>
      <c r="E186" s="1" t="s">
        <v>115</v>
      </c>
      <c r="F186" s="1"/>
      <c r="G186" s="1" t="s">
        <v>116</v>
      </c>
      <c r="H186" s="2"/>
    </row>
    <row r="187" spans="1:8" ht="14">
      <c r="A187" s="1"/>
      <c r="B187" s="1" t="s">
        <v>117</v>
      </c>
      <c r="C187" s="1" t="s">
        <v>118</v>
      </c>
      <c r="D187" s="1"/>
      <c r="E187" s="1" t="s">
        <v>119</v>
      </c>
      <c r="F187" s="1"/>
      <c r="G187" s="1" t="s">
        <v>120</v>
      </c>
      <c r="H187" s="2"/>
    </row>
    <row r="188" spans="1:8" ht="14">
      <c r="A188" s="1"/>
      <c r="B188" s="1"/>
      <c r="C188" s="1"/>
      <c r="D188" s="1"/>
      <c r="E188" s="1"/>
      <c r="F188" s="1"/>
      <c r="G188" s="1"/>
      <c r="H188" s="2"/>
    </row>
    <row r="189" spans="1:8" ht="14">
      <c r="A189" s="1"/>
      <c r="B189" s="1"/>
      <c r="C189" s="1"/>
      <c r="D189" s="1"/>
      <c r="E189" s="1"/>
      <c r="F189" s="1"/>
      <c r="G189" s="1"/>
      <c r="H189" s="2"/>
    </row>
    <row r="190" spans="1:8" ht="19">
      <c r="A190" s="1"/>
      <c r="B190" s="112" t="s">
        <v>121</v>
      </c>
      <c r="C190" s="1"/>
      <c r="D190" s="1"/>
      <c r="E190" s="1"/>
      <c r="F190" s="1"/>
      <c r="G190" s="1"/>
      <c r="H190" s="2"/>
    </row>
    <row r="191" spans="1:8" ht="14">
      <c r="A191" s="1"/>
      <c r="B191" s="1" t="s">
        <v>170</v>
      </c>
      <c r="C191" s="1"/>
      <c r="D191" s="1"/>
      <c r="E191" s="1"/>
      <c r="F191" s="1"/>
      <c r="G191" s="1"/>
      <c r="H191" s="2"/>
    </row>
    <row r="192" spans="1:8" ht="14">
      <c r="A192" s="1"/>
      <c r="B192" s="1"/>
      <c r="C192" s="1"/>
      <c r="D192" s="1"/>
      <c r="E192" s="1"/>
      <c r="F192" s="1"/>
      <c r="G192" s="1"/>
      <c r="H192" s="2"/>
    </row>
    <row r="193" spans="1:8" ht="14">
      <c r="A193" s="1"/>
      <c r="B193" s="94" t="s">
        <v>122</v>
      </c>
      <c r="C193" s="1"/>
      <c r="D193" s="1"/>
      <c r="E193" s="1"/>
      <c r="F193" s="1"/>
      <c r="G193" s="1"/>
      <c r="H193" s="2"/>
    </row>
    <row r="194" spans="1:8" ht="14">
      <c r="A194" s="1"/>
      <c r="B194" s="1" t="s">
        <v>123</v>
      </c>
      <c r="C194" s="1"/>
      <c r="D194" s="1"/>
      <c r="E194" s="1"/>
      <c r="F194" s="1"/>
      <c r="G194" s="1"/>
      <c r="H194" s="2"/>
    </row>
    <row r="195" spans="1:8" ht="14">
      <c r="A195" s="1"/>
      <c r="B195" s="1" t="s">
        <v>124</v>
      </c>
      <c r="C195" s="1"/>
      <c r="D195" s="1"/>
      <c r="E195" s="1"/>
      <c r="F195" s="1"/>
      <c r="G195" s="1"/>
      <c r="H195" s="2"/>
    </row>
    <row r="196" spans="1:8" ht="14">
      <c r="A196" s="1"/>
      <c r="B196" s="94" t="s">
        <v>125</v>
      </c>
      <c r="C196" s="1"/>
      <c r="D196" s="1"/>
      <c r="E196" s="1"/>
      <c r="F196" s="1"/>
      <c r="G196" s="1"/>
      <c r="H196" s="2"/>
    </row>
    <row r="197" spans="1:8" ht="14">
      <c r="A197" s="1"/>
      <c r="B197" s="1" t="s">
        <v>126</v>
      </c>
      <c r="C197" s="1"/>
      <c r="D197" s="1"/>
      <c r="E197" s="1"/>
      <c r="F197" s="1"/>
      <c r="G197" s="1"/>
      <c r="H197" s="2"/>
    </row>
    <row r="198" spans="1:8" ht="14">
      <c r="A198" s="1"/>
      <c r="B198" s="1" t="s">
        <v>127</v>
      </c>
      <c r="C198" s="1"/>
      <c r="D198" s="1"/>
      <c r="E198" s="1"/>
      <c r="F198" s="1"/>
      <c r="G198" s="1"/>
      <c r="H198" s="2"/>
    </row>
    <row r="199" spans="1:8" ht="14">
      <c r="A199" s="1"/>
      <c r="B199" s="1" t="s">
        <v>128</v>
      </c>
      <c r="C199" s="1"/>
      <c r="D199" s="1"/>
      <c r="E199" s="1"/>
      <c r="F199" s="1"/>
      <c r="G199" s="1"/>
      <c r="H199" s="2"/>
    </row>
    <row r="200" spans="1:8" ht="14">
      <c r="A200" s="1"/>
      <c r="B200" s="1"/>
      <c r="C200" s="1"/>
      <c r="D200" s="1"/>
      <c r="E200" s="1"/>
      <c r="F200" s="1"/>
      <c r="G200" s="1"/>
      <c r="H200" s="2"/>
    </row>
    <row r="201" spans="1:8" ht="14">
      <c r="A201" s="1"/>
      <c r="B201" s="1"/>
      <c r="C201" s="1"/>
      <c r="D201" s="1"/>
      <c r="E201" s="1"/>
      <c r="F201" s="1"/>
      <c r="G201" s="1"/>
      <c r="H201" s="2"/>
    </row>
    <row r="202" spans="1:8" ht="14">
      <c r="A202" s="1"/>
      <c r="B202" s="1" t="s">
        <v>169</v>
      </c>
      <c r="C202" s="1"/>
      <c r="D202" s="1"/>
      <c r="E202" s="1"/>
      <c r="F202" s="1"/>
      <c r="G202" s="1"/>
      <c r="H202" s="2"/>
    </row>
    <row r="203" spans="1:8" ht="14">
      <c r="A203" s="1"/>
      <c r="B203" s="1"/>
      <c r="C203" s="1"/>
      <c r="D203" s="1"/>
      <c r="E203" s="1"/>
      <c r="F203" s="1"/>
      <c r="G203" s="1"/>
      <c r="H203" s="2"/>
    </row>
    <row r="204" spans="1:8" ht="14">
      <c r="A204" s="1"/>
      <c r="B204" s="1"/>
      <c r="C204" s="1"/>
      <c r="D204" s="1"/>
      <c r="E204" s="1"/>
      <c r="F204" s="1"/>
      <c r="G204" s="1"/>
      <c r="H204" s="2"/>
    </row>
    <row r="205" spans="1:8" ht="14">
      <c r="A205" s="1"/>
      <c r="B205" s="1"/>
      <c r="C205" s="1"/>
      <c r="D205" s="1"/>
      <c r="E205" s="1"/>
      <c r="F205" s="1"/>
      <c r="G205" s="1"/>
      <c r="H205" s="2"/>
    </row>
    <row r="206" spans="1:8" ht="14">
      <c r="A206" s="1"/>
      <c r="B206" s="1" t="s">
        <v>129</v>
      </c>
      <c r="C206" s="1"/>
      <c r="D206" s="1" t="s">
        <v>130</v>
      </c>
      <c r="E206" s="1"/>
      <c r="F206" s="1"/>
      <c r="G206" s="1"/>
      <c r="H206" s="2"/>
    </row>
    <row r="207" spans="1:8" ht="14">
      <c r="A207" s="1"/>
      <c r="B207" s="1"/>
      <c r="C207" s="1"/>
      <c r="D207" s="1"/>
      <c r="E207" s="1"/>
      <c r="F207" s="1"/>
      <c r="G207" s="1"/>
      <c r="H207" s="2"/>
    </row>
    <row r="208" spans="1:8" ht="14">
      <c r="A208" s="1"/>
      <c r="B208" s="1" t="s">
        <v>171</v>
      </c>
      <c r="C208" s="1"/>
      <c r="D208" s="1"/>
      <c r="E208" s="1"/>
      <c r="F208" s="1"/>
      <c r="G208" s="1"/>
      <c r="H208" s="2"/>
    </row>
    <row r="210" spans="2:2">
      <c r="B210" t="s">
        <v>182</v>
      </c>
    </row>
  </sheetData>
  <mergeCells count="2">
    <mergeCell ref="B171:H171"/>
    <mergeCell ref="B175:H175"/>
  </mergeCells>
  <conditionalFormatting sqref="F81:F87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portrait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</dc:creator>
  <cp:lastModifiedBy>Macbook StagePetersen</cp:lastModifiedBy>
  <cp:lastPrinted>2021-02-17T10:34:43Z</cp:lastPrinted>
  <dcterms:created xsi:type="dcterms:W3CDTF">2020-02-09T12:48:57Z</dcterms:created>
  <dcterms:modified xsi:type="dcterms:W3CDTF">2021-02-17T14:15:27Z</dcterms:modified>
</cp:coreProperties>
</file>